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Julio/Desktop/PARA PUBLICAR PRONTO/"/>
    </mc:Choice>
  </mc:AlternateContent>
  <xr:revisionPtr revIDLastSave="0" documentId="13_ncr:1_{E4A75DF8-AF43-C349-83C7-1828C21E963E}" xr6:coauthVersionLast="47" xr6:coauthVersionMax="47" xr10:uidLastSave="{00000000-0000-0000-0000-000000000000}"/>
  <bookViews>
    <workbookView xWindow="-6640" yWindow="-22540" windowWidth="34680" windowHeight="16700" xr2:uid="{00000000-000D-0000-FFFF-FFFF00000000}"/>
  </bookViews>
  <sheets>
    <sheet name="NOM-028" sheetId="1" r:id="rId1"/>
    <sheet name="grafico " sheetId="2" r:id="rId2"/>
  </sheets>
  <definedNames>
    <definedName name="_xlnm.Print_Area" localSheetId="0">'NOM-028'!$A$1:$J$488</definedName>
    <definedName name="_xlnm.Print_Titles" localSheetId="0">'NOM-028'!$2:$6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1" i="1" l="1"/>
  <c r="J11" i="1"/>
  <c r="G21" i="1"/>
  <c r="J21" i="1"/>
  <c r="G42" i="1"/>
  <c r="J42" i="1"/>
  <c r="G51" i="1"/>
  <c r="J51" i="1"/>
  <c r="G58" i="1"/>
  <c r="J58" i="1"/>
  <c r="J7" i="1"/>
  <c r="D460" i="1"/>
  <c r="G63" i="1"/>
  <c r="J63" i="1"/>
  <c r="G66" i="1"/>
  <c r="J66" i="1"/>
  <c r="G69" i="1"/>
  <c r="J69" i="1"/>
  <c r="G81" i="1"/>
  <c r="J81" i="1"/>
  <c r="J60" i="1"/>
  <c r="D461" i="1"/>
  <c r="G106" i="1"/>
  <c r="J106" i="1"/>
  <c r="J104" i="1"/>
  <c r="D463" i="1"/>
  <c r="G110" i="1"/>
  <c r="J110" i="1"/>
  <c r="G115" i="1"/>
  <c r="J115" i="1"/>
  <c r="G126" i="1"/>
  <c r="J126" i="1"/>
  <c r="J108" i="1"/>
  <c r="D464" i="1"/>
  <c r="G137" i="1"/>
  <c r="J137" i="1"/>
  <c r="J128" i="1"/>
  <c r="D465" i="1"/>
  <c r="G148" i="1"/>
  <c r="J148" i="1"/>
  <c r="G157" i="1"/>
  <c r="J157" i="1"/>
  <c r="J139" i="1"/>
  <c r="D466" i="1"/>
  <c r="G161" i="1"/>
  <c r="J161" i="1"/>
  <c r="G181" i="1"/>
  <c r="J181" i="1"/>
  <c r="J159" i="1"/>
  <c r="D467" i="1"/>
  <c r="G185" i="1"/>
  <c r="J185" i="1"/>
  <c r="G192" i="1"/>
  <c r="J192" i="1"/>
  <c r="J183" i="1"/>
  <c r="D468" i="1"/>
  <c r="G199" i="1"/>
  <c r="J199" i="1"/>
  <c r="G205" i="1"/>
  <c r="J205" i="1"/>
  <c r="G223" i="1"/>
  <c r="J223" i="1"/>
  <c r="J197" i="1"/>
  <c r="D469" i="1"/>
  <c r="G228" i="1"/>
  <c r="J228" i="1"/>
  <c r="G231" i="1"/>
  <c r="J231" i="1"/>
  <c r="J226" i="1"/>
  <c r="D471" i="1"/>
  <c r="G235" i="1"/>
  <c r="J235" i="1"/>
  <c r="G256" i="1"/>
  <c r="J256" i="1"/>
  <c r="G262" i="1"/>
  <c r="J262" i="1"/>
  <c r="J233" i="1"/>
  <c r="D472" i="1"/>
  <c r="G267" i="1"/>
  <c r="J267" i="1"/>
  <c r="G277" i="1"/>
  <c r="J277" i="1"/>
  <c r="G286" i="1"/>
  <c r="J286" i="1"/>
  <c r="J264" i="1"/>
  <c r="D473" i="1"/>
  <c r="G291" i="1"/>
  <c r="J291" i="1"/>
  <c r="G294" i="1"/>
  <c r="J294" i="1"/>
  <c r="G304" i="1"/>
  <c r="J304" i="1"/>
  <c r="J288" i="1"/>
  <c r="D474" i="1"/>
  <c r="G308" i="1"/>
  <c r="J308" i="1"/>
  <c r="J306" i="1"/>
  <c r="D475" i="1"/>
  <c r="G312" i="1"/>
  <c r="J312" i="1"/>
  <c r="G329" i="1"/>
  <c r="J329" i="1"/>
  <c r="G332" i="1"/>
  <c r="J332" i="1"/>
  <c r="J310" i="1"/>
  <c r="D476" i="1"/>
  <c r="G339" i="1"/>
  <c r="J339" i="1"/>
  <c r="G347" i="1"/>
  <c r="J347" i="1"/>
  <c r="G350" i="1"/>
  <c r="J350" i="1"/>
  <c r="G381" i="1"/>
  <c r="J381" i="1"/>
  <c r="G393" i="1"/>
  <c r="J393" i="1"/>
  <c r="G396" i="1"/>
  <c r="J396" i="1"/>
  <c r="J334" i="1"/>
  <c r="D477" i="1"/>
  <c r="G401" i="1"/>
  <c r="J401" i="1"/>
  <c r="G413" i="1"/>
  <c r="J413" i="1"/>
  <c r="J399" i="1"/>
  <c r="D479" i="1"/>
  <c r="G425" i="1"/>
  <c r="J425" i="1"/>
  <c r="J416" i="1"/>
  <c r="D481" i="1"/>
  <c r="G437" i="1"/>
  <c r="J437" i="1"/>
  <c r="J427" i="1"/>
  <c r="D482" i="1"/>
  <c r="G442" i="1"/>
  <c r="J442" i="1"/>
  <c r="J439" i="1"/>
  <c r="D483" i="1"/>
  <c r="G455" i="1"/>
  <c r="J455" i="1"/>
  <c r="J444" i="1"/>
  <c r="D484" i="1"/>
  <c r="D485" i="1"/>
  <c r="I455" i="1"/>
  <c r="H455" i="1"/>
  <c r="J373" i="1"/>
  <c r="J367" i="1"/>
  <c r="J241" i="1"/>
  <c r="J212" i="1"/>
  <c r="J195" i="1"/>
  <c r="J101" i="1"/>
  <c r="J91" i="1"/>
  <c r="J84" i="1"/>
  <c r="J72" i="1"/>
  <c r="J35" i="1"/>
  <c r="I442" i="1"/>
  <c r="H442" i="1"/>
  <c r="I437" i="1"/>
  <c r="H437" i="1"/>
  <c r="I425" i="1"/>
  <c r="H425" i="1"/>
  <c r="I413" i="1"/>
  <c r="H413" i="1"/>
  <c r="I401" i="1"/>
  <c r="H401" i="1"/>
  <c r="I396" i="1"/>
  <c r="H396" i="1"/>
  <c r="I393" i="1"/>
  <c r="H393" i="1"/>
  <c r="I381" i="1"/>
  <c r="H381" i="1"/>
  <c r="G373" i="1"/>
  <c r="I373" i="1"/>
  <c r="H373" i="1"/>
  <c r="G367" i="1"/>
  <c r="I367" i="1"/>
  <c r="H367" i="1"/>
  <c r="I350" i="1"/>
  <c r="H350" i="1"/>
  <c r="I347" i="1"/>
  <c r="H347" i="1"/>
  <c r="I339" i="1"/>
  <c r="H339" i="1"/>
  <c r="I332" i="1"/>
  <c r="H332" i="1"/>
  <c r="I329" i="1"/>
  <c r="H329" i="1"/>
  <c r="I312" i="1"/>
  <c r="H312" i="1"/>
  <c r="I308" i="1"/>
  <c r="H308" i="1"/>
  <c r="I304" i="1"/>
  <c r="H304" i="1"/>
  <c r="I294" i="1"/>
  <c r="H294" i="1"/>
  <c r="I291" i="1"/>
  <c r="H291" i="1"/>
  <c r="I286" i="1"/>
  <c r="H286" i="1"/>
  <c r="I277" i="1"/>
  <c r="H277" i="1"/>
  <c r="I267" i="1"/>
  <c r="H267" i="1"/>
  <c r="I262" i="1"/>
  <c r="H262" i="1"/>
  <c r="I256" i="1"/>
  <c r="H256" i="1"/>
  <c r="G241" i="1"/>
  <c r="I241" i="1"/>
  <c r="H241" i="1"/>
  <c r="I235" i="1"/>
  <c r="H235" i="1"/>
  <c r="I231" i="1"/>
  <c r="H231" i="1"/>
  <c r="I228" i="1"/>
  <c r="H228" i="1"/>
  <c r="I223" i="1"/>
  <c r="H223" i="1"/>
  <c r="G212" i="1"/>
  <c r="I212" i="1"/>
  <c r="H212" i="1"/>
  <c r="I205" i="1"/>
  <c r="H205" i="1"/>
  <c r="I199" i="1"/>
  <c r="H199" i="1"/>
  <c r="G195" i="1"/>
  <c r="I195" i="1"/>
  <c r="H195" i="1"/>
  <c r="I192" i="1"/>
  <c r="H192" i="1"/>
  <c r="H185" i="1"/>
  <c r="I181" i="1"/>
  <c r="H181" i="1"/>
  <c r="I161" i="1"/>
  <c r="H161" i="1"/>
  <c r="I157" i="1"/>
  <c r="H157" i="1"/>
  <c r="I148" i="1"/>
  <c r="H148" i="1"/>
  <c r="I137" i="1"/>
  <c r="H137" i="1"/>
  <c r="I126" i="1"/>
  <c r="H126" i="1"/>
  <c r="I115" i="1"/>
  <c r="H115" i="1"/>
  <c r="I110" i="1"/>
  <c r="H110" i="1"/>
  <c r="H66" i="1"/>
  <c r="I63" i="1"/>
  <c r="H63" i="1"/>
  <c r="I58" i="1"/>
  <c r="H58" i="1"/>
  <c r="I51" i="1"/>
  <c r="H51" i="1"/>
  <c r="I42" i="1"/>
  <c r="H42" i="1"/>
  <c r="G35" i="1"/>
  <c r="I35" i="1"/>
  <c r="H35" i="1"/>
  <c r="I21" i="1"/>
  <c r="H21" i="1"/>
  <c r="I11" i="1"/>
  <c r="H11" i="1"/>
  <c r="I185" i="1"/>
  <c r="I106" i="1"/>
  <c r="I66" i="1"/>
  <c r="I69" i="1"/>
  <c r="I72" i="1"/>
  <c r="G72" i="1"/>
  <c r="I81" i="1"/>
  <c r="I84" i="1"/>
  <c r="G84" i="1"/>
  <c r="I91" i="1"/>
  <c r="G91" i="1"/>
  <c r="I101" i="1"/>
  <c r="G101" i="1"/>
  <c r="H106" i="1"/>
  <c r="H91" i="1"/>
  <c r="H72" i="1"/>
  <c r="H69" i="1"/>
  <c r="H81" i="1"/>
  <c r="H84" i="1"/>
  <c r="H101" i="1"/>
</calcChain>
</file>

<file path=xl/sharedStrings.xml><?xml version="1.0" encoding="utf-8"?>
<sst xmlns="http://schemas.openxmlformats.org/spreadsheetml/2006/main" count="1399" uniqueCount="613">
  <si>
    <t>Indicador</t>
  </si>
  <si>
    <t>Tipo de Verificación</t>
  </si>
  <si>
    <t>📖</t>
  </si>
  <si>
    <t>1  Estudios</t>
  </si>
  <si>
    <t>x</t>
  </si>
  <si>
    <t>Cumple</t>
  </si>
  <si>
    <t>NA</t>
  </si>
  <si>
    <t>N</t>
  </si>
  <si>
    <t>S</t>
  </si>
  <si>
    <t xml:space="preserve">Observaciones </t>
  </si>
  <si>
    <t>Referencia legal</t>
  </si>
  <si>
    <t>RESUMEN DE CUMPLIMIENTO</t>
  </si>
  <si>
    <t>%</t>
  </si>
  <si>
    <t>Cumplimiento Global</t>
  </si>
  <si>
    <t>* La determinación de los agentes químicos y físicos que se producen y que generen contaminación en el medio ambiente laboral.</t>
  </si>
  <si>
    <t>¿Se vigila que los trabajadores externos contratados para actividades de soldadura y corte cumplan con las medidas de seguridad establecidas?</t>
  </si>
  <si>
    <t>¿Proporciona a los trabajadores el equipo de protección personal de acuerdo con el resultado del análisis de riesgos potenciales, considerando al menos: caretas o lentes con sombra de soldador, protección facial, capuchas (monjas), respirador para humos, peto (mandil), guantes para soldador, polainas, mangas y zapatos de seguridad?</t>
  </si>
  <si>
    <t xml:space="preserve">NOM-028-STPS-2012 -  Sistema para la administración del trabajo  Seguridad en los procesos y equipos críticos que manejen sustancias químicas peligrosas 
</t>
  </si>
  <si>
    <t>*El análisis de riesgos de los procesos y equipos críticos que manejen sustancias químicas peligrosas, con la identificación, evaluación y recomendaciones preventivas y/o correctivas de los riesgos significativos.</t>
  </si>
  <si>
    <t>*El estudio de riesgo ambiental a que se refiere el artículo 147 de la Ley General del Equilibrio Ecológico y la Protección al Ambiente.</t>
  </si>
  <si>
    <t>Verificar que  realizado el centro de trabajo:</t>
  </si>
  <si>
    <t>5.3 a) y 7.1</t>
  </si>
  <si>
    <t>*Los objetivos, alcance y tiempos para realizar el análisis de riesgos del proceso.</t>
  </si>
  <si>
    <t>*A recopilación de la información requerida.</t>
  </si>
  <si>
    <t>*A identificación y evaluación de los riesgos asociados con el proceso y/o equipo crítico.</t>
  </si>
  <si>
    <t>*El reconocimiento y valoración de los daños probables en los procesos y equipos críticos que manejen sustancias químicas peligrosas, con motivo de fenómenos de tipo geológico, hidrometereológico, químico-tecnológico, sanitario-ecológico y socio organizativos.</t>
  </si>
  <si>
    <t>* Las técnicas seleccionadas para el análisis de riesgos del proceso y/o equipo crítico.</t>
  </si>
  <si>
    <t>*Las recomendaciones preventivas y/o correctivas para la administración de riesgos identificados.</t>
  </si>
  <si>
    <t>*Descripción del proceso y/o equipo crítico.</t>
  </si>
  <si>
    <t>*Las condiciones de operación del proceso y/o equipo crítico.</t>
  </si>
  <si>
    <t>*Los diagramas y planos del proceso y/o equipo crítico.</t>
  </si>
  <si>
    <t>*El análisis de riesgos previos, en su caso.</t>
  </si>
  <si>
    <t>*El plano de la planta con la localización de los procesos y equipos críticos que manejen sustancias químicas peligrosas.</t>
  </si>
  <si>
    <t>*Los planos de diagramas eléctricos y listas de alarmas e interruptores.</t>
  </si>
  <si>
    <t>*Los diagramas de tuberías, instrumentos y controles (planos de instalaciones).</t>
  </si>
  <si>
    <t>*El sistema de identificación y comunicación de peligros y riesgos para las sustancias químicas peligrosas.</t>
  </si>
  <si>
    <t>*Las hojas de datos de seguridad de las sustancias químicas peligrosas.</t>
  </si>
  <si>
    <t>*Las instrucciones o procedimientos de operación con sustancias químicas peligrosas.</t>
  </si>
  <si>
    <t>*Los reportes sobre accidentes ocurridos en el centro de trabajo o en procesos similares.</t>
  </si>
  <si>
    <t>5.3 a) y 7.1 b)</t>
  </si>
  <si>
    <t>5.3 a) y 7.1 e)</t>
  </si>
  <si>
    <t>Incluyen las técnicas seleccionadas para el análisis de riesgos del proceso y/o equipo crítico, la información siguiente</t>
  </si>
  <si>
    <t>* Las propiedades físicas y químicas de las sustancias químicas peligrosas.</t>
  </si>
  <si>
    <t>* a historia operativa del proceso, tal como la frecuencia de emisiones químicas, la edad del proceso y cualquier otro factor relevante.</t>
  </si>
  <si>
    <t>*Los posibles consecuencias derivadas de accidentes mayores con las sustancias químicas peligrosas utilizadas.</t>
  </si>
  <si>
    <t>*El número de personas que pueden resultar afectadas dentro de las instalaciones del centro de trabajo o en sus inmediaciones.</t>
  </si>
  <si>
    <t>5.3 a) y 7.1 c)</t>
  </si>
  <si>
    <t>5.3 a) y 7.2</t>
  </si>
  <si>
    <t>*Cada cinco años.</t>
  </si>
  <si>
    <t>*Antes de ejecutar modificaciones a los procesos y equipos críticos.</t>
  </si>
  <si>
    <t>*Como resultado de la investigación de un accidente mayor.</t>
  </si>
  <si>
    <t>*Cuando se proyecte un nuevo proceso.</t>
  </si>
  <si>
    <t>Verificar que se actualiza el análisis de riesgos de los procesos y equipos críticos que manejen sustancias químicas peligrosas:</t>
  </si>
  <si>
    <t xml:space="preserve"> 5.3 b)</t>
  </si>
  <si>
    <t>¿Cuenta el centro de trabajo, en su caso, con el programa para la prevención de accidentes (PPA), que refiere el artículo 147 de la Ley General del Equilibrio Ecológico y la Protección al Ambiente?</t>
  </si>
  <si>
    <t>¿Mantiene actualizado el centro de trabajo, en su caso, el programa para la prevención de accidentes (PPA), que refiere el artículo 147 de la Ley General del Equilibrio Ecológico y la Protección al Ambiente?</t>
  </si>
  <si>
    <t>2 programas</t>
  </si>
  <si>
    <t xml:space="preserve">  9.1 c)</t>
  </si>
  <si>
    <t>¿Cuenta el patrón con un programa para el cumplimiento de las recomendaciones seleccionadas que resulten del estudio de análisis de riesgos del proceso?</t>
  </si>
  <si>
    <t>5.6 y 10.3 c)</t>
  </si>
  <si>
    <t>¿Cuenta el patrón con un programa de mantenimiento que incluya a los equipos críticos y, en su caso, a sus dispositivos de seguridad?</t>
  </si>
  <si>
    <t xml:space="preserve">5.6 y 10.3 d) </t>
  </si>
  <si>
    <t>¿Cuenta el patrón con un programa de revisión y pruebas a los equipos críticos y, en su caso, a sus dispositivos de seguridad?</t>
  </si>
  <si>
    <t>*Los nombres de los encargados de coordinarlos y de establecer las medidas de seguridad por adoptar durante su realización.</t>
  </si>
  <si>
    <t>Verificar que  el patrón integra  un programa para la realización de simulacros, que al menos considera.</t>
  </si>
  <si>
    <t>*Las fechas y horas de su ejecución.</t>
  </si>
  <si>
    <t>*Su alcance: integral o por áreas del centro de trabajo, con o sin previo aviso, personal involucrado, entre otros.</t>
  </si>
  <si>
    <t>*El tipo de escenarios de emergencia.</t>
  </si>
  <si>
    <t>*La secuencia de las acciones por realizar.</t>
  </si>
  <si>
    <t>*La participación de los cuerpos especializados de la localidad para la atención a la emergencia, de existir éstos, si así lo prevé el tipo de escenario de emergencia planeado.</t>
  </si>
  <si>
    <t>¿Dispone el patrón de un programa de auditorías internas para revisar los procesos y equipos críticos que manejen sustancias químicas peligrosas?</t>
  </si>
  <si>
    <t>Verificar que contiene el programa de auditorías internas para revisar los procesos y equipos críticos, al menos, los procedimientos para corroborar :</t>
  </si>
  <si>
    <t>*Las especificaciones del funcionamiento de los equipos y sistemas auxiliares.</t>
  </si>
  <si>
    <t>*El cierre y abandono del sitio en donde se localizó la planta, para evitar riesgos a la población y medio ambiente provocados por el desmantelamiento, la disposición de materiales y los residuos peligrosos.</t>
  </si>
  <si>
    <t>5.13 y 17.1</t>
  </si>
  <si>
    <t>Verificar que se dispone de un programa anual para la capacitación a los trabajadores involucrados en:</t>
  </si>
  <si>
    <t>*Atención a emergencias.</t>
  </si>
  <si>
    <t>*La realización de trabajos peligrosos.</t>
  </si>
  <si>
    <t>*La práctica de auditorías internas.</t>
  </si>
  <si>
    <t>*Las reglas de seguridad del centro de trabajo aplicadas a contratistas.</t>
  </si>
  <si>
    <t>*La operación y mantenimiento de los procesos y equipos críticos.</t>
  </si>
  <si>
    <t>*La investigación de accidentes mayores.</t>
  </si>
  <si>
    <t>3 procedimientos</t>
  </si>
  <si>
    <t>Procedimientos de seguridad en general</t>
  </si>
  <si>
    <t>3.1.1</t>
  </si>
  <si>
    <t>3.2.1</t>
  </si>
  <si>
    <t>Procedimientos de seguridad para la realización de trabajos peligrosos</t>
  </si>
  <si>
    <t>5.4 y 8.1 a) y b)</t>
  </si>
  <si>
    <t>3.2.2</t>
  </si>
  <si>
    <t>Verificar que cumplen los procedimientos de seguridad para la realización de trabajos peligrosos con:</t>
  </si>
  <si>
    <t>*Prevevenir los accidentes mayores.</t>
  </si>
  <si>
    <t>*Ser elaborados por escrito, estar actualizados, incluir su vigencia y contar con un código de rastreabilidad o de identificación.</t>
  </si>
  <si>
    <t>5.4 y 8.1 c)</t>
  </si>
  <si>
    <t>3.2.3</t>
  </si>
  <si>
    <t>*El bloqueo de líneas de energía eléctrica y de tuberías con sustancias peligrosas, presurizadas y con fluidos térmicos.</t>
  </si>
  <si>
    <t>*Los trabajos de soldadura y corte, flama abierta o que generen chispa.</t>
  </si>
  <si>
    <t>*El bloqueo y etiquetado en instalaciones, maquinaria y equipo para controlar cualquier tipo de energía.</t>
  </si>
  <si>
    <t>*El monitoreo de atmósferas explosivas o tóxicas.</t>
  </si>
  <si>
    <t>*Las reacciones peligrosas, tales como exotérmicas, explosivas, inflamables y generadoras de presión.</t>
  </si>
  <si>
    <t>*El manejo de sustancias inflamables, reactivas y tóxicas.</t>
  </si>
  <si>
    <t>*El mantenimiento de recipientes atmosféricos y sujetos a presión que hayan contenido materiales peligrosos (corrosivos, reactivos, explosivos, tóxicos e inflamables).</t>
  </si>
  <si>
    <t>Procedimientos para la administración de la integridad mecánica de los equipos críticos</t>
  </si>
  <si>
    <t>5.6 y 10.2</t>
  </si>
  <si>
    <t>*La verificación del funcionamiento seguro de los equipos críticos relacionados con el proceso.</t>
  </si>
  <si>
    <t>*El aseguramiento de que los materiales y refacciones que se usan en los equipos críticos cumplen con las especificaciones requeridas en el proceso.</t>
  </si>
  <si>
    <t>*La testificación de que se lleven a cabo las revisiones y pruebas periódicas a los equipos.</t>
  </si>
  <si>
    <t>3.3.1</t>
  </si>
  <si>
    <t>*La revisión de los equipos nuevos y de reemplazo, para el cumplimiento con los requerimientos de diseño del proceso donde estarán instalados.</t>
  </si>
  <si>
    <t>*La realización del mantenimiento con base en las recomendaciones del fabricante y/o, en su caso, del análisis de riesgos y el procedimiento de la empresa.</t>
  </si>
  <si>
    <t>*La revisión del cumplimiento de las acciones correctivas resultantes del mantenimiento.</t>
  </si>
  <si>
    <t>Procedimientos para la administración de cambios</t>
  </si>
  <si>
    <t>5.7 y 11.4</t>
  </si>
  <si>
    <t>Cuenta la administración de cambios con procedimientos escritos para:</t>
  </si>
  <si>
    <t>*El registro de los cambios.</t>
  </si>
  <si>
    <t>*El análisis de riesgos de los cambios por introducir.</t>
  </si>
  <si>
    <t>*la capacitación del personal para que reconozca los cambios y lo alerten de los mismos.</t>
  </si>
  <si>
    <t>*La identificación y asignación de los responsables que tengan la facultad de hacer modificaciones.</t>
  </si>
  <si>
    <t>*El mecanismo para la autorización periódica de los cambios que se efectúen durante las cargas excesivas de trabajo, tales como el mantenimiento o arranques.</t>
  </si>
  <si>
    <t>*Los tiempos máximos de duración de los cambios temporales, con la especificación de los requerimientos por cumplir y el responsable de su supervisión.</t>
  </si>
  <si>
    <t>*La revisión de las operaciones del proceso.</t>
  </si>
  <si>
    <t>3.4.1</t>
  </si>
  <si>
    <t>5.7 y 11.5</t>
  </si>
  <si>
    <t>*El documento identificado con un número de folio o clave.</t>
  </si>
  <si>
    <t>*El resultado del análisis de riesgos por el cambio.</t>
  </si>
  <si>
    <t>*Los procedimientos de operación y de mantenimiento actualizados.</t>
  </si>
  <si>
    <t>*Los planos, diagramas e información técnica actualizados.</t>
  </si>
  <si>
    <t>*Los requerimientos de capacitación actualizados.</t>
  </si>
  <si>
    <t>*La autorización y firma del personal responsable del cambio.</t>
  </si>
  <si>
    <t>Plan de atención de emergencias</t>
  </si>
  <si>
    <t>3.4.2</t>
  </si>
  <si>
    <t>¿Cuenta con un plan de atención a emergencias?</t>
  </si>
  <si>
    <t>3.5.1</t>
  </si>
  <si>
    <t>5.8 y 12.1</t>
  </si>
  <si>
    <t>*El procedimiento para la evacuación de los trabajadores, contratistas, patrones y visitantes, entre otros, considerando a las personas con discapacidad.</t>
  </si>
  <si>
    <t>*Los criterios para solicitar auxilio exterior ante una emergencia que pueda culminar en accidente mayor, considerando el reconocimiento de la emergencia y el directorio de los cuerpos especializados de la localidad.</t>
  </si>
  <si>
    <t>*La identificación y localización de las áreas, locales o edificios donde se ubican los procesos y equipos críticos que manejen sustancias químicas peligrosas.</t>
  </si>
  <si>
    <t>*Los diferentes escenarios de emergencia en el centro de trabajo.</t>
  </si>
  <si>
    <t>*El procedimiento de alertamiento, en caso de ocurrir una emergencia, de conformidad con el mecanismo de detección implantado.</t>
  </si>
  <si>
    <t>*El protocolo a seguir en la sesión del control de mando a los cuerpos especializados de atención a emergencias externos</t>
  </si>
  <si>
    <t>*Los mecanismos de coordinación de los integrantes de las brigadas de emergencia con los cuerpos especializados de atención a emergencias externos.</t>
  </si>
  <si>
    <t>*El procedimiento de descontaminación de los brigadistas, ropa y equipo.</t>
  </si>
  <si>
    <t>*Los procedimientos para la identificación de daños y la evaluación de las condiciones de seguridad del centro de trabajo después de la emergencia.</t>
  </si>
  <si>
    <t>*El procedimiento para el retorno a actividades normales de operación.</t>
  </si>
  <si>
    <t>3.5.2</t>
  </si>
  <si>
    <t>*La identificación de las rutas de evacuación, salidas y escaleras de emergencia, zonas de menor riesgo y puntos de reunión, entre otros.</t>
  </si>
  <si>
    <t>*El responsable o responsables de su ejecución.</t>
  </si>
  <si>
    <t>*Los recursos para su implementación.</t>
  </si>
  <si>
    <t>Procedimiento para la investigación de accidentes mayores</t>
  </si>
  <si>
    <t>3.6.1</t>
  </si>
  <si>
    <t>5.10 y 14.1</t>
  </si>
  <si>
    <t>*El enfoque de la investigación.</t>
  </si>
  <si>
    <t>*Las técnicas o metodologías a utilizar en la investigación.</t>
  </si>
  <si>
    <t>*Los términos de la entrega del reporte de la investigación.</t>
  </si>
  <si>
    <t>*Los lineamientos para un plan de seguimiento a las acciones preventivas y correctivas.</t>
  </si>
  <si>
    <t>3.6.2</t>
  </si>
  <si>
    <t>3.6.3</t>
  </si>
  <si>
    <t>Procedimiento para el trabajo de contratistas</t>
  </si>
  <si>
    <t>¿Cuenta con un procedimiento para los trabajos que lleven a cabo contratistas?</t>
  </si>
  <si>
    <t>5.12 y 16.1</t>
  </si>
  <si>
    <t>Verificar que los requerimientos aplicables a los contratistas, aplican  lo siguiente:</t>
  </si>
  <si>
    <t>*Un protocolo de seguridad con los criterios de entrega y recepción de trabajos realizados que, en su caso, especifique las desviaciones y acciones correctivas.</t>
  </si>
  <si>
    <t>*Las instrucciones para informar al patrón en caso de ocurrir un incidente en el lugar de trabajo donde desarrolle sus actividades.</t>
  </si>
  <si>
    <t>3.7.1</t>
  </si>
  <si>
    <t>3.7.2</t>
  </si>
  <si>
    <t>5.12 y 16.2</t>
  </si>
  <si>
    <t>3.7.3</t>
  </si>
  <si>
    <t>5.12 y 16.2 d)</t>
  </si>
  <si>
    <t>3.7.4</t>
  </si>
  <si>
    <t>4 Medidas de Seguridad</t>
  </si>
  <si>
    <t>Medidas de seguridad en general</t>
  </si>
  <si>
    <t>¿Establece y mantiene vigente el patrón, una política de seguridad y salud laboral en materia de administración de seguridad en los procesos y equipos críticos que manejen sustancias químicas peligrosas en el centro de trabajo?</t>
  </si>
  <si>
    <t>4.1.1</t>
  </si>
  <si>
    <t>4.1.2</t>
  </si>
  <si>
    <t>¿Cuenta el patrón con un sistema de administración de seguridad en los procesos y equipos críticos que manejen sustancias químicas peligrosas?</t>
  </si>
  <si>
    <t>Medidas de seguridad para la administración de riesgos</t>
  </si>
  <si>
    <t>¿Administra los riesgos de los procesos y equipos críticos?</t>
  </si>
  <si>
    <t>4.2.1</t>
  </si>
  <si>
    <t xml:space="preserve"> 5.5 y 9.1</t>
  </si>
  <si>
    <t>*Los criterios de aceptación de los riesgos, basados en la probabilidad de ocurrencia y consecuencias que ocasionen, con base en los criterios de la Tabla 1.</t>
  </si>
  <si>
    <t>*Un programa para el cumplimiento de las recomendaciones seleccionadas que resulten del estudio de análisis de riesgos del proceso.</t>
  </si>
  <si>
    <t>5.5 y 9.2</t>
  </si>
  <si>
    <t>4.2.2</t>
  </si>
  <si>
    <t>*Un responsable de la administración de riesgos.</t>
  </si>
  <si>
    <t>*El enfoque de administración de riesgos, con criterios para eliminar o reducir los riesgos.</t>
  </si>
  <si>
    <t>*La vigilancia del cumplimiento del programa para el manejo del riesgo, con las medidas de control seleccionadas.</t>
  </si>
  <si>
    <t>*La revaluación de los riesgos, después de aplicar las medidas de control.</t>
  </si>
  <si>
    <t>Verificar que cuenta el sistema de administración de riesgos de los procesos y equipos críticos, con lo siguiente:</t>
  </si>
  <si>
    <t>*El listado de los riesgos y las alternativas de control.</t>
  </si>
  <si>
    <t>*Las recomendaciones de las medidas de control para la atención de riesgos.</t>
  </si>
  <si>
    <t>*La viabilidad técnica y económica de las recomendaciones de las medidas de control.</t>
  </si>
  <si>
    <t>*Las conclusiones de la evaluación costo beneficio de las medidas de control.</t>
  </si>
  <si>
    <t>*Las medidas de control conforme a su viabilidad para la atención de riesgos.</t>
  </si>
  <si>
    <t>*La realización de las evaluaciones de seguridad necesarias antes de la implementación de las medidas de control.</t>
  </si>
  <si>
    <t>*Los recursos para la implementación de las medidas de control a efectuar.</t>
  </si>
  <si>
    <t>*Las fechas de programación e instauración del sistema de administración de riesgos.</t>
  </si>
  <si>
    <t>Verificar que se eligen las medidas de control conforme a su viabilidad para la atención de riesgos, considerando las acciones siguientes:</t>
  </si>
  <si>
    <t>*La revisión y selección de las medidas de control, de acuerdo con su viabilidad.</t>
  </si>
  <si>
    <t>4.2.4</t>
  </si>
  <si>
    <t>4.2.3</t>
  </si>
  <si>
    <t>*La búsqueda de nuevas recomendaciones de medidas de control, sí las anteriores no son viables, de conformidad con los elementos de administración de riesgos.</t>
  </si>
  <si>
    <t>*La revaluación de la viabilidad técnica y económica de las nuevas recomendaciones de medidas de control.</t>
  </si>
  <si>
    <t>Medidas de seguridad para la administración de la integridad mecánica de los equipos críticos</t>
  </si>
  <si>
    <t>¿Administra el patrón la integridad mecánica de los equipos críticos del centro de trabajo?</t>
  </si>
  <si>
    <t>4.3.1</t>
  </si>
  <si>
    <t>Considera la administración de la integridad mecánica de los equipos críticos del centro de trabajo: su mantenimiento, revisión y pruebas y, en su caso, de sus dispositivos de seguridad?</t>
  </si>
  <si>
    <t>5.6 y 10.1</t>
  </si>
  <si>
    <t>Verificar que aplica la administración de la integridad mecánica de los equipos críticos, entre otros, a:</t>
  </si>
  <si>
    <t>*Los sistemas de paro de emergencia.</t>
  </si>
  <si>
    <t>*Los tanques de almacenamiento y recipientes presurizados.</t>
  </si>
  <si>
    <t>4.3.2</t>
  </si>
  <si>
    <t>4.3.3</t>
  </si>
  <si>
    <t>*Se asientan en el expediente médico del trabajador los exámenes médicos realizados y la vigilancia a su salud.</t>
  </si>
  <si>
    <t>*Los dispositivos y sistemas de alivio de presión y de venteo.</t>
  </si>
  <si>
    <t>*Las protecciones del proceso, tales como controles, enlaces de protección, sensores y alarmas.</t>
  </si>
  <si>
    <t>*Los sistemas de bombeo y tuberías.</t>
  </si>
  <si>
    <t>*Las especificaciones de los materiales utilizados en las modificaciones o cambios del equipo.</t>
  </si>
  <si>
    <t xml:space="preserve"> 5.6 y 10.3</t>
  </si>
  <si>
    <t>*Una lista vigente de los equipos críticos, con un diagrama de su ubicación en el centro de trabajo.</t>
  </si>
  <si>
    <t>*Los procedimientos de seguridad a que se refiere el numeral 8.1 de esta Norma.</t>
  </si>
  <si>
    <t>*Un programa de mantenimiento que incluya a los equipos críticos y, en su caso, a sus dispositivos de seguridad.</t>
  </si>
  <si>
    <t>*Un programa de revisión y pruebas a los equipos críticos y, en su caso, a sus dispositivos de seguridad.</t>
  </si>
  <si>
    <t>*El registro con el tipo y fecha de los mantenimientos que se realizan a cada equipo crítico y, en su caso, a sus dispositivos de seguridad.</t>
  </si>
  <si>
    <t>4.3.4</t>
  </si>
  <si>
    <t>*Los registros de las revisiones y pruebas que se realicen a los equipos críticos y, en su caso, a sus dispositivos de seguridad.</t>
  </si>
  <si>
    <t>Medidas de seguridad para la administración de cambio</t>
  </si>
  <si>
    <t>¿Administra el patrón los cambios de los procesos y equipos críticos?</t>
  </si>
  <si>
    <t>4.4.1</t>
  </si>
  <si>
    <t>4.4.2</t>
  </si>
  <si>
    <t>¿Se establece la administración de cambios de los procesos y equipos críticos, con el objeto de llevar un control de los que se introduzcan y respaldar la toma de decisiones respecto de su aplicación?</t>
  </si>
  <si>
    <t>4.4.3</t>
  </si>
  <si>
    <t>5.7 y 11.1</t>
  </si>
  <si>
    <t>Verificar que  la administración de cambios de los procesos y equipos críticos, considera los aspectos siguientes:</t>
  </si>
  <si>
    <t>4.4.4</t>
  </si>
  <si>
    <t>*Las bases técnicas para el cambio propuesto.</t>
  </si>
  <si>
    <t>*El propósito del cambio.</t>
  </si>
  <si>
    <t>*El impacto del cambio para la seguridad y salud.</t>
  </si>
  <si>
    <t>*Las modificaciones realizadas en la operación.</t>
  </si>
  <si>
    <t>*Las modificaciones en las actividades de mantenimiento.</t>
  </si>
  <si>
    <t>*Los requerimientos de autorización para el cambio propuesto.</t>
  </si>
  <si>
    <t>*La información actualizada.</t>
  </si>
  <si>
    <t>Medidas de seguridad sobre auditorías internas</t>
  </si>
  <si>
    <t>5.9 y 13.3</t>
  </si>
  <si>
    <t>4.5.1</t>
  </si>
  <si>
    <t>Medidas de seguridad para el sistema de información sobre los procesos y equipos críticos</t>
  </si>
  <si>
    <t>4.6.1</t>
  </si>
  <si>
    <t>5 Capacitación e información</t>
  </si>
  <si>
    <t>5.13 y 17.2</t>
  </si>
  <si>
    <t>Verificar que la capacitación, considera lo siguiente:</t>
  </si>
  <si>
    <t>5.13 y 17.3</t>
  </si>
  <si>
    <t>5.13 y 17.4</t>
  </si>
  <si>
    <t>¿Incluye la capacitación del personal que lleva a cabo los trabajos peligrosos, lo referente a los procedimientos de seguridad para efectuar dichos trabajos y a las autorizaciones requeridas?</t>
  </si>
  <si>
    <t>Verificar que la capacitación del personal responsable de la atención a emergencias, considera lo siguiente:</t>
  </si>
  <si>
    <t>5.13 y 17.6</t>
  </si>
  <si>
    <t>Verificar que la capacitación del personal que realiza las auditorías internas, considera lo siguiente:</t>
  </si>
  <si>
    <t>5.13 y 17.7</t>
  </si>
  <si>
    <t>¿Comunica y difunde el patrón a los contratistas los riesgos relacionados con los procesos y/o equipos críticos donde desarrollarán sus actividades?</t>
  </si>
  <si>
    <t>6 Autorizaciones</t>
  </si>
  <si>
    <t>Autorizaciones para trabajos peligrosos</t>
  </si>
  <si>
    <t>¿Dispone de las autorizaciones para la realización de trabajos peligrosos que pudieran provocar accidentes mayores?</t>
  </si>
  <si>
    <t>6.1.1</t>
  </si>
  <si>
    <t>6.1.2</t>
  </si>
  <si>
    <t>Registros administrativos sobre la administración de la integridad mecánica de los equipos críticos</t>
  </si>
  <si>
    <t>7   Registros Administrativos</t>
  </si>
  <si>
    <t>5.6 y 10.4</t>
  </si>
  <si>
    <t>Verificar que los registros de las revisiones y pruebas que se realicen a los equipos críticos y, en su caso, a sus dispositivos de seguridad, la información siguiente:</t>
  </si>
  <si>
    <t>7.1.1</t>
  </si>
  <si>
    <t>Registros administrativos sobre el plan de atención a emergencias</t>
  </si>
  <si>
    <t>7.2.1</t>
  </si>
  <si>
    <t>Registros administrativos sobre el programa de auditorías internas</t>
  </si>
  <si>
    <t>5.9 y 13.2</t>
  </si>
  <si>
    <t>¿Se registran las desviaciones identificadas y medidas correctivas, conforme al programa de auditorías internas para los procesos y equipos críticos?</t>
  </si>
  <si>
    <t>7.3.1</t>
  </si>
  <si>
    <t>7.3.2</t>
  </si>
  <si>
    <t>Registros administrativos sobre la investigación de accidentes mayores</t>
  </si>
  <si>
    <t>5.10 y 14.2</t>
  </si>
  <si>
    <t>7.4.1</t>
  </si>
  <si>
    <t>7.4 Registros administrativos sobre la investigación de accidentes mayores</t>
  </si>
  <si>
    <t>7.3 Registros administrativos sobre el programa de auditorías internas</t>
  </si>
  <si>
    <t>7.2 Registros administrativos sobre el plan de atención a emergencias</t>
  </si>
  <si>
    <t>7.1 Registros administrativos sobre la administración de la integridad mecánica de los equipos críticos</t>
  </si>
  <si>
    <t>6.1 Autorizaciones para trabajos peligrosos</t>
  </si>
  <si>
    <t>4.6 Medidas de seguridad para el sistema de información sobre los procesos y equipos críticos</t>
  </si>
  <si>
    <t>4.5 Medidas de seguridad sobre auditorías internas</t>
  </si>
  <si>
    <t>4.4 Medidas de seguridad para la administración de cambio</t>
  </si>
  <si>
    <t>4.3 Medidas de seguridad para la administración de la integridad mecánica de los equipos críticos</t>
  </si>
  <si>
    <t>4.2 Medidas de seguridad para la administración de riesgos</t>
  </si>
  <si>
    <t>4.1 Medidas de seguridad en general</t>
  </si>
  <si>
    <t>3.7 Procedimiento para el trabajo de contratistas</t>
  </si>
  <si>
    <t>3.6 Procedimiento para la investigación de accidentes mayores</t>
  </si>
  <si>
    <t>3.5 Plan de atención de emergencias</t>
  </si>
  <si>
    <t>3.4 Procedimientos para la administración de cambios</t>
  </si>
  <si>
    <t>3.3 Procedimientos para la administración de la integridad mecánica de los equipos críticos</t>
  </si>
  <si>
    <t>3.2 Procedimientos de seguridad para la realización de trabajos peligrosos</t>
  </si>
  <si>
    <t>3.1 Procedimientos de seguridad en general</t>
  </si>
  <si>
    <t>7.1 ( d )</t>
  </si>
  <si>
    <t>7.1 ( e )</t>
  </si>
  <si>
    <t>7.1 ( f )</t>
  </si>
  <si>
    <t>7.1 ( b )</t>
  </si>
  <si>
    <t>7.1 ( c )</t>
  </si>
  <si>
    <t>*El análisis de consecuencias.</t>
  </si>
  <si>
    <t>*La identificación de los riesgos potenciales.</t>
  </si>
  <si>
    <t>*El análisis de las causas.</t>
  </si>
  <si>
    <t>*Las recomendaciones para reducir o eliminar un riesgo.</t>
  </si>
  <si>
    <t>*La identificación de los puntos de interés para estudios posteriores.</t>
  </si>
  <si>
    <t>*La  identificación de la frecuencia de ocurrencia, y la determinación de la protección que se requiere.</t>
  </si>
  <si>
    <t>7.2 ( a )</t>
  </si>
  <si>
    <t>7.2 ( b )</t>
  </si>
  <si>
    <t>7.2 ( c )</t>
  </si>
  <si>
    <t>7.2 ( d )</t>
  </si>
  <si>
    <t>Contempla la identificación y evaluación de los riesgos asociados con el proceso y/o equipo crítico, al menos, lo siguiente:</t>
  </si>
  <si>
    <t>Verificar que el análisis de riesgos de los procesos y equipos críticos que manejen sustancias químicas peligrosas, considera al menos:</t>
  </si>
  <si>
    <t>Verificar que la recopilación de la información requerida, comprende  lo siguiente:</t>
  </si>
  <si>
    <t>*La implementación de la presente Norma.</t>
  </si>
  <si>
    <t>*Las pruebas de arranque al inicio de la operación; después de paros, mantenimiento mayor, cambios o modificaciones, y en forma posterior a un accidente mayor.</t>
  </si>
  <si>
    <t xml:space="preserve">5.9  y 13.1 </t>
  </si>
  <si>
    <t xml:space="preserve">13.1 ( a ) </t>
  </si>
  <si>
    <t xml:space="preserve">13.1 ( b ) </t>
  </si>
  <si>
    <t xml:space="preserve">13.1 ( c ) </t>
  </si>
  <si>
    <t xml:space="preserve">13.1 ( d ) </t>
  </si>
  <si>
    <t>17.1  ( a )</t>
  </si>
  <si>
    <t>17.1  ( b )</t>
  </si>
  <si>
    <t>17.1  ( c )</t>
  </si>
  <si>
    <t>17.1  ( d )</t>
  </si>
  <si>
    <t>17.1  ( e )</t>
  </si>
  <si>
    <t>17.1  ( f )</t>
  </si>
  <si>
    <t>17.1  ( g )</t>
  </si>
  <si>
    <t>¿Dispone el centro de trabajo de un procedimiento de seguridad para la realización de trabajos peligrosos que pudieran provocar accidentes mayores?</t>
  </si>
  <si>
    <t>¿Cuenta el patrón con procedimientos de prearranque, arranque, operación normal, mantenimiento, paros de emergencia y alteraciones de los equipos críticos?</t>
  </si>
  <si>
    <t>8.1 (a)</t>
  </si>
  <si>
    <t>8.1 (b)</t>
  </si>
  <si>
    <t>Verificar que están referidos los procedimientos de seguridad para la realización de trabajos peligrosos principalmente a las actividades u operaciones siguientes:</t>
  </si>
  <si>
    <t>*El acceso a espacios confinados.</t>
  </si>
  <si>
    <t>8.1 ( c )</t>
  </si>
  <si>
    <t>Verificar que la administración de la integridad mecánica de los equipos críticos cuenta con los procedimientos enfocados a:</t>
  </si>
  <si>
    <t>*La definición de los criterios o límites de aceptación; la frecuencia de las revisiones y pruebas, conforme a las recomendaciones del fabricante; las buenas prácticas de ingeniería; los requerimientos regulatorios; las prácticas industriales, y las políticas del centro de trabajo, entre otros.</t>
  </si>
  <si>
    <t>10.2 ( a )</t>
  </si>
  <si>
    <t>10.2 ( b )</t>
  </si>
  <si>
    <t>10.2 ( c )</t>
  </si>
  <si>
    <t>10.2 ( e )</t>
  </si>
  <si>
    <t>10.2 ( f )</t>
  </si>
  <si>
    <t>10.2 ( g )</t>
  </si>
  <si>
    <t>10.2 ( h )</t>
  </si>
  <si>
    <t xml:space="preserve">11.4 ( a ) </t>
  </si>
  <si>
    <t xml:space="preserve">11.4 ( b ) </t>
  </si>
  <si>
    <t xml:space="preserve">11.4 ( c ) </t>
  </si>
  <si>
    <t xml:space="preserve">11.4 ( d ) </t>
  </si>
  <si>
    <t xml:space="preserve">11.4 ( e ) </t>
  </si>
  <si>
    <t xml:space="preserve">11.4 ( f ) </t>
  </si>
  <si>
    <t xml:space="preserve">11.4 ( g ) </t>
  </si>
  <si>
    <t>11.5 (a)</t>
  </si>
  <si>
    <t>11.5 (b)</t>
  </si>
  <si>
    <t>11.5 (c)</t>
  </si>
  <si>
    <t>11.5 (d)</t>
  </si>
  <si>
    <t>11.5 (e)</t>
  </si>
  <si>
    <t>11.5 (f)</t>
  </si>
  <si>
    <t>Verificar que el procedimiento para la administración de cambios, al menos, contiene lo siguiente:</t>
  </si>
  <si>
    <t>Verificar que el plan de atención a emergencias, según aplique,contiene lo siguiente</t>
  </si>
  <si>
    <t xml:space="preserve">12.1 ( a ) </t>
  </si>
  <si>
    <t xml:space="preserve">12.1 ( b ) </t>
  </si>
  <si>
    <t xml:space="preserve">12.1 ( c ) </t>
  </si>
  <si>
    <t xml:space="preserve">12.1 ( d ) </t>
  </si>
  <si>
    <t xml:space="preserve">12.1 ( e ) </t>
  </si>
  <si>
    <t xml:space="preserve">12.1 ( f ) </t>
  </si>
  <si>
    <t xml:space="preserve">12.1 ( g ) </t>
  </si>
  <si>
    <t xml:space="preserve">12.1 ( h ) </t>
  </si>
  <si>
    <t xml:space="preserve">12.1 ( i ) </t>
  </si>
  <si>
    <t xml:space="preserve">12.1 ( j ) </t>
  </si>
  <si>
    <t xml:space="preserve">12.1 ( k ) </t>
  </si>
  <si>
    <t xml:space="preserve">12.1 ( l ) </t>
  </si>
  <si>
    <t xml:space="preserve">12.1 ( m ) </t>
  </si>
  <si>
    <t xml:space="preserve">12.1 ( n ) </t>
  </si>
  <si>
    <t xml:space="preserve">12.1 ( o ) </t>
  </si>
  <si>
    <t xml:space="preserve">12.1 ( p ) </t>
  </si>
  <si>
    <t xml:space="preserve">12.1 ( q ) </t>
  </si>
  <si>
    <t>*Los tipos de brigadas del centro de trabajo -de comunicación, de evacuación y de primeros auxilios-, con responsabilidades y funciones por desarrollar.</t>
  </si>
  <si>
    <t>*La realización de los simulacros de emergencias, de acuerdo con los riesgos que se puedan presentar, al menos con una periodicidad semestral.</t>
  </si>
  <si>
    <t>*Los procedimientos para la operación de los equipos, herramientas y sistemas de emergencia.</t>
  </si>
  <si>
    <t>el uso del equipo de protección personal para los integrantes de las brigadas.</t>
  </si>
  <si>
    <t>*Los criterios de seguridad para la contratación de servicios relacionados con los procesos y equipos críticos.</t>
  </si>
  <si>
    <t>Verificar que el patrón, para la realización de trabajos por medio de contratistas, cuenta con un procedimiento que al menos considere:</t>
  </si>
  <si>
    <t>*La política en la que se especifiquen los criterios de seguridad y salud laboral para su contratación.</t>
  </si>
  <si>
    <t>*Un programa de capacitación y adiestramiento con los planes específicos para los trabajadores del contratista, en especial para los de nuevo ingreso y, en su caso, su participación en la que proporcione el patrón del centro de trabajo.</t>
  </si>
  <si>
    <t>*Un protocolo para vigilar que los trabajos desarrollados cumplen con requerimientos y estándares de ingeniería.</t>
  </si>
  <si>
    <t>*Los lineamientos para revisar que los trabajadores del contratista cumplen con los procedimientos de seguridad para trabajos peligrosos del centro de trabajo.</t>
  </si>
  <si>
    <t>16.2 ( a )</t>
  </si>
  <si>
    <t>16.2 ( b )</t>
  </si>
  <si>
    <t>16.2 ( c )</t>
  </si>
  <si>
    <t>16.2 ( d )</t>
  </si>
  <si>
    <t>Verificar que  los lineamientos para revisar que los trabajadores del contratista cumplen con los procedimientos de seguridad para trabajos peligrosos del centro de trabajo, se refieren  a las actividades u operaciones siguientes:</t>
  </si>
  <si>
    <t>9.1 ( a )</t>
  </si>
  <si>
    <t>*Una relación de los riesgos identificados, evaluados y jerarquizados, mediante el estudio de análisis de riesgos.</t>
  </si>
  <si>
    <t>Verificar que la administración de riesgos de los procesos y equipos críticos, contienen los siguientes  elementos:</t>
  </si>
  <si>
    <t>9.2 ( a )</t>
  </si>
  <si>
    <t>9.2 ( c )</t>
  </si>
  <si>
    <t>9.2 ( d )</t>
  </si>
  <si>
    <t>9.2 ( b )</t>
  </si>
  <si>
    <t>9.2 ( e )</t>
  </si>
  <si>
    <t>9.2 ( f )</t>
  </si>
  <si>
    <t>9.2 ( g )</t>
  </si>
  <si>
    <t>9.2 ( h )</t>
  </si>
  <si>
    <t>9.2 ( i )</t>
  </si>
  <si>
    <t>9.2 ( j )</t>
  </si>
  <si>
    <t>9.2 ( k )</t>
  </si>
  <si>
    <t>9.2 ( l )</t>
  </si>
  <si>
    <t>9.2  ( g )</t>
  </si>
  <si>
    <t>10.1 ( a )</t>
  </si>
  <si>
    <t>10.1 ( e )</t>
  </si>
  <si>
    <t>10.1 ( b )</t>
  </si>
  <si>
    <t>10.1 ( c )</t>
  </si>
  <si>
    <t>10.1 ( d )</t>
  </si>
  <si>
    <t>10.1 ( f )</t>
  </si>
  <si>
    <t>10.1 ( g )</t>
  </si>
  <si>
    <t xml:space="preserve">Verificar que el expediente sobre la integridad mecánica de los equipos críticos, cuenta con la documentación siguiente: </t>
  </si>
  <si>
    <t>10.3 ( a )</t>
  </si>
  <si>
    <t>10.3 ( b )</t>
  </si>
  <si>
    <t>10.3 ( c )</t>
  </si>
  <si>
    <t>10.3 ( d )</t>
  </si>
  <si>
    <t>10.3 ( e )</t>
  </si>
  <si>
    <t>10.3 ( f )</t>
  </si>
  <si>
    <t>¿Incluye la administración de los cambios de los procesos y equipos críticos: la información relacionada con cambios temporales o permanentes de las sustancias químicas peligrosas, las tecnologías, los equipos y los procedimientos de seguridad correspondientes?</t>
  </si>
  <si>
    <t>5.7 y 11.3</t>
  </si>
  <si>
    <t xml:space="preserve">11.3 ( a ) </t>
  </si>
  <si>
    <t xml:space="preserve">11.3 ( b ) </t>
  </si>
  <si>
    <t xml:space="preserve">11.3 ( c ) </t>
  </si>
  <si>
    <t xml:space="preserve">11.3 ( d ) </t>
  </si>
  <si>
    <t xml:space="preserve">11.3 ( e ) </t>
  </si>
  <si>
    <t xml:space="preserve">11.3 ( f ) </t>
  </si>
  <si>
    <t xml:space="preserve">11.3 ( g ) </t>
  </si>
  <si>
    <t>¿Cuenta el patrón con una relación del personal encargado de autorizar los cambios en los procesos y equipos críticos?</t>
  </si>
  <si>
    <t>¿Se realizan las auditorías internas por lo menos cada dos años?</t>
  </si>
  <si>
    <t>4.6.2</t>
  </si>
  <si>
    <t>*Los diagramas de flujo de los procesos críticos.</t>
  </si>
  <si>
    <t>*Los diagramas de tuberías e instrumentación de los equipos críticos.</t>
  </si>
  <si>
    <t>*La información empleada como base para el diseño de la ingeniería del proceso.</t>
  </si>
  <si>
    <t>*Los límites de funcionamiento aceptable y/o límites seguros de operación de los equipos críticos.</t>
  </si>
  <si>
    <t>*Las medidas de control para las estructuras, sistemas y componentes que se identifican como riesgos del proceso.</t>
  </si>
  <si>
    <t>*La información y estudios asociados con el dimensionamiento de las estructuras, sistemas y componentes de la instalación y del proceso y/o equipo crítico.</t>
  </si>
  <si>
    <t>*Los planos de las estructuras, sistemas y componentes de la instalación donde se ubica el proceso y/o equipo crítico.</t>
  </si>
  <si>
    <t>5.11 y 15.1</t>
  </si>
  <si>
    <t>*Los manuales y catálogos de los equipos y componentes que integran el proceso.</t>
  </si>
  <si>
    <t>*El análisis de riesgos del proceso.</t>
  </si>
  <si>
    <t>*Los procedimientos de seguridad para el arranque, operación normal, paros de emergencia, mantenimiento y reparaciones del equipo crítico, así como para trabajos peligrosos.</t>
  </si>
  <si>
    <t>*Los procedimientos de operación y mantenimiento para los equipos críticos.</t>
  </si>
  <si>
    <t>*El plan de atención a emergencias.</t>
  </si>
  <si>
    <t>*Las instrucciones previstas para el desmantelamiento de las instalaciones.</t>
  </si>
  <si>
    <t>*Los documentos del sistema de seguridad para el proceso.</t>
  </si>
  <si>
    <t>4.6.3</t>
  </si>
  <si>
    <t>Verificar que el sistema de información sobre los procesos y equipos críticos, comprende lo siguiente:</t>
  </si>
  <si>
    <t xml:space="preserve">15.1 ( a ) </t>
  </si>
  <si>
    <t xml:space="preserve">15.1 ( b ) </t>
  </si>
  <si>
    <t xml:space="preserve">15.1 ( c ) </t>
  </si>
  <si>
    <t xml:space="preserve">15.1 ( d ) </t>
  </si>
  <si>
    <t xml:space="preserve">15.1 ( e ) </t>
  </si>
  <si>
    <t xml:space="preserve">15.1 ( f ) </t>
  </si>
  <si>
    <t xml:space="preserve">15.1 ( g ) </t>
  </si>
  <si>
    <t xml:space="preserve">15.1 ( h ) </t>
  </si>
  <si>
    <t xml:space="preserve">15.1 ( i ) </t>
  </si>
  <si>
    <t xml:space="preserve">15.1 ( j ) </t>
  </si>
  <si>
    <t xml:space="preserve">15.1 ( k ) </t>
  </si>
  <si>
    <t xml:space="preserve">15.1 ( l ) </t>
  </si>
  <si>
    <t xml:space="preserve">15.1 ( m ) </t>
  </si>
  <si>
    <t xml:space="preserve">15.1 ( n ) </t>
  </si>
  <si>
    <t>*Los riesgos a los que está expuesto el personal.</t>
  </si>
  <si>
    <t>*Los accidentes previos que hayan ocurrido en la actividad asignada.</t>
  </si>
  <si>
    <t>*Las reglas de seguridad generales, específicas y buenas prácticas del área donde se va a realizar el trabajo.</t>
  </si>
  <si>
    <t>17.2 ( a )</t>
  </si>
  <si>
    <t>17.2 ( b )</t>
  </si>
  <si>
    <t>17.2 ( c )</t>
  </si>
  <si>
    <t>Verificar que  la capacitación para el personal de operación y mantenimiento de los procesos y equipos críticos, al menos, considera los temas siguientes:</t>
  </si>
  <si>
    <t>*Los datos generales del proceso y sus riesgos potenciales.</t>
  </si>
  <si>
    <t>*Los equipos críticos y sus riesgos potenciales.</t>
  </si>
  <si>
    <t>*La información específica para trabajos peligrosos relacionados con el proceso.</t>
  </si>
  <si>
    <t>*Los procedimientos de operación o mantenimiento a los equipos críticos del proceso.</t>
  </si>
  <si>
    <t>*La información relacionada con el mantenimiento de los equipos críticos del proceso.</t>
  </si>
  <si>
    <t xml:space="preserve">17.3 ( a ) </t>
  </si>
  <si>
    <t xml:space="preserve">17.3 ( b ) </t>
  </si>
  <si>
    <t xml:space="preserve">17.3 ( c ) </t>
  </si>
  <si>
    <t xml:space="preserve">17.3 ( d ) </t>
  </si>
  <si>
    <t xml:space="preserve">17.3 ( e ) </t>
  </si>
  <si>
    <t>5.13 y 17.5</t>
  </si>
  <si>
    <t>17.5 ( a )</t>
  </si>
  <si>
    <t>17.5 ( b )</t>
  </si>
  <si>
    <t>17.5 ( c )</t>
  </si>
  <si>
    <t>17.5 ( d )</t>
  </si>
  <si>
    <t>17.5 ( e )</t>
  </si>
  <si>
    <t>17.5 ( f )</t>
  </si>
  <si>
    <t>17.5 ( g )</t>
  </si>
  <si>
    <t>17.5 ( h )</t>
  </si>
  <si>
    <t>17.5 ( i )</t>
  </si>
  <si>
    <t>17.5 ( j )</t>
  </si>
  <si>
    <t>17.5 ( k )</t>
  </si>
  <si>
    <t>17.5 ( l )</t>
  </si>
  <si>
    <t>17.5 ( m )</t>
  </si>
  <si>
    <t>17.5 ( n )</t>
  </si>
  <si>
    <t>*La planeación y desarrollo de la auditoría.</t>
  </si>
  <si>
    <t>*Los registros de la auditoría.</t>
  </si>
  <si>
    <t>*La preparación del informe.</t>
  </si>
  <si>
    <t>17.6 ( a )</t>
  </si>
  <si>
    <t>17.6 ( b )</t>
  </si>
  <si>
    <t>17.6 ( c )</t>
  </si>
  <si>
    <t>*Sus conceptos y definiciones.</t>
  </si>
  <si>
    <t>*Las teorías de las causas de los accidentes mayores.</t>
  </si>
  <si>
    <t>*Las técnicas de análisis e investigación de accidentes mayores.</t>
  </si>
  <si>
    <t>*La recopilación de la información y elaboración del reporte de investigación de accidentes mayores.</t>
  </si>
  <si>
    <t>El procedimiento para dar cumplimiento y seguimiento a las medidas de control de las causas detectadas.</t>
  </si>
  <si>
    <t>17.7 ( a )</t>
  </si>
  <si>
    <t>17.7 ( b )</t>
  </si>
  <si>
    <t>17.7 ( c )</t>
  </si>
  <si>
    <t>17.7 ( d )</t>
  </si>
  <si>
    <t>17.7 ( e )</t>
  </si>
  <si>
    <t>👁‍🗨</t>
  </si>
  <si>
    <t>Verificar que el patrón comparte y difunde al personal involucrado en los procesos y equipos críticos, lo siguiente:</t>
  </si>
  <si>
    <t>*Los riesgos a los que está expuesto, de acuerdo con su actividad en operaciones con sustancias químicas peligrosas.</t>
  </si>
  <si>
    <t>*Las medidas de prevención y control de riesgos.</t>
  </si>
  <si>
    <t>*Los elementos de la administración de cambios.</t>
  </si>
  <si>
    <t>*Los programas y procedimientos de seguridad, así como los riesgos relacionados con sus actividades.</t>
  </si>
  <si>
    <t>*Los resultados del análisis de riesgos.</t>
  </si>
  <si>
    <t>*Los documentos derivados de la integridad mecánica.</t>
  </si>
  <si>
    <t>*Los resultados de la investigación de accidentes mayores y de las auditorías.</t>
  </si>
  <si>
    <t>*El avance periódico del programa de cumplimiento de las medidas de control derivadas del análisis de riesgos en el proceso.</t>
  </si>
  <si>
    <t>5.14 ( a )</t>
  </si>
  <si>
    <t>5.14 ( b )</t>
  </si>
  <si>
    <t>5.14 ( c )</t>
  </si>
  <si>
    <t>5.14 ( d )</t>
  </si>
  <si>
    <t>5.14 ( e )</t>
  </si>
  <si>
    <t>5.14 ( f )</t>
  </si>
  <si>
    <t>5.14 ( g )</t>
  </si>
  <si>
    <t>5.14 ( h )</t>
  </si>
  <si>
    <t xml:space="preserve"> 5.4 y 8.2</t>
  </si>
  <si>
    <t>Verificar que  la autorización para desarrollar trabajos peligrosos la información, incluye lo siguiente:</t>
  </si>
  <si>
    <t>*El nombre y firma del responsable del área.</t>
  </si>
  <si>
    <t>*El nombre y firma de la persona que va a realizar el trabajo peligroso.</t>
  </si>
  <si>
    <t>*El número de folio del documento.</t>
  </si>
  <si>
    <t>*La hora y fecha programada para el inicio y terminación de la actividad.</t>
  </si>
  <si>
    <t>8.2 ( a )</t>
  </si>
  <si>
    <t>8.2 ( b )</t>
  </si>
  <si>
    <t>8.2 ( c )</t>
  </si>
  <si>
    <t>8.2 ( d )</t>
  </si>
  <si>
    <t>8.2 ( e )</t>
  </si>
  <si>
    <t>*La descripción de la actividad.</t>
  </si>
  <si>
    <t>*El listado de las medidas de seguridad y salud para realizar el trabajo, considerando las recomendaciones y previsiones que se tomen para: los aterrizajes, inertizados, suministros de corriente eléctrica de un solo paso, detectores, ventilación, lavados, entre otros, y la prevención de incendios.</t>
  </si>
  <si>
    <t>8.2 ( g )</t>
  </si>
  <si>
    <t>*El equipo de protección personal para realizar la tarea.</t>
  </si>
  <si>
    <t>*La vigencia de la autorización, considerando un máximo de una jornada de trabajo de la persona o las personas que realizan la actividad.</t>
  </si>
  <si>
    <t>*El nombre y firma de la persona que autoriza y verifica que se cumplan los puntos mencionados en este numeral.</t>
  </si>
  <si>
    <t>8.2 ( h )</t>
  </si>
  <si>
    <t>8.2 ( i )</t>
  </si>
  <si>
    <t>8.2 ( j )</t>
  </si>
  <si>
    <t>10.4 ( a )</t>
  </si>
  <si>
    <t>10.4 ( b )</t>
  </si>
  <si>
    <t>10.4 ( c )</t>
  </si>
  <si>
    <t>10.4 ( d )</t>
  </si>
  <si>
    <t>10.4 ( e )</t>
  </si>
  <si>
    <t>10.4 ( f )</t>
  </si>
  <si>
    <t>10.4 ( g )</t>
  </si>
  <si>
    <t>*El cálculo de vida remanente y límites de retiro.</t>
  </si>
  <si>
    <t>*Las fechas de las revisiones o pruebas.</t>
  </si>
  <si>
    <t>*El nombre de la(s) persona(s) calificada(s) o certificada(s) que desarrolle(n) las revisiones o pruebas.</t>
  </si>
  <si>
    <t>*La identificación del equipo crítico.</t>
  </si>
  <si>
    <t>*La descripción del trabajo desarrollado.</t>
  </si>
  <si>
    <t>*Los criterios o límites de aceptación, así como los resultados de las revisiones o pruebas.</t>
  </si>
  <si>
    <t>*Las etapas requeridas y las que se siguieron para corregir las deficiencias encontradas fuera de los criterios o límites aceptables.</t>
  </si>
  <si>
    <t>Verificar que se registran los resultados de los simulacros de emergencias con al menos la información siguiente:</t>
  </si>
  <si>
    <t>*El nombre, denominación o razón social del centro de trabajo donde se realizó, junto con su domicilio completo.</t>
  </si>
  <si>
    <t>*Las áreas del centro de trabajo donde se desarrolló.</t>
  </si>
  <si>
    <t>*El número de personas que intervinieron.</t>
  </si>
  <si>
    <t>Su duración.</t>
  </si>
  <si>
    <t>*Los recursos utilizados.</t>
  </si>
  <si>
    <t>*La detección de desviaciones en las acciones planeadas.</t>
  </si>
  <si>
    <t>*Las recomendaciones para actualizar el plan de atención a emergencias.</t>
  </si>
  <si>
    <t>*Los nombres de los encargados de coordinarlo.</t>
  </si>
  <si>
    <t>10.4 ( h )</t>
  </si>
  <si>
    <t>Verificar que  el reporte de la investigación de accidentes mayores, contiene la siguiente información:</t>
  </si>
  <si>
    <t>*Las sustancias químicas peligrosas involucradas en el accidente.</t>
  </si>
  <si>
    <t>*El proceso y/o equipo crítico donde sucedió el accidente.</t>
  </si>
  <si>
    <t>*Las causas raíz que originaron el accidente.</t>
  </si>
  <si>
    <t>*Las consecuencias derivadas del accidente.</t>
  </si>
  <si>
    <t>*Las medidas preventivas y correctivas aplicables a las causas raíz.</t>
  </si>
  <si>
    <t>*El nombre y firma de las personas que intervienen en la investigación.</t>
  </si>
  <si>
    <t>*Las estadísticas sobre los accidentes mayores ocurridos, en su caso, a fin de que sirvan como base para orientar las medidas correctivas y de prevención.</t>
  </si>
  <si>
    <t>*La fecha, hora y lugar en que sucedió el accidente.</t>
  </si>
  <si>
    <t>14.2 ( a )</t>
  </si>
  <si>
    <t>14.2 ( b )</t>
  </si>
  <si>
    <t>14.2 ( c )</t>
  </si>
  <si>
    <t>14.2 ( d )</t>
  </si>
  <si>
    <t>14.2 ( f )</t>
  </si>
  <si>
    <t>14.2 ( g )</t>
  </si>
  <si>
    <t>14.2 ( h )</t>
  </si>
  <si>
    <t>14.2 ( i )</t>
  </si>
  <si>
    <t>14.2 ( j )</t>
  </si>
  <si>
    <t>*El contenido del plan de atención a emergencias para los diversos escenarios.</t>
  </si>
  <si>
    <t>*Los simulacros de emergencias, con base en los riesgos que se puedan presentar.</t>
  </si>
  <si>
    <t>*La participación de los jefes de brigadas y brigadistas en la atención a emergencias.</t>
  </si>
  <si>
    <t>*El procedimiento de comunicación y notificación de la emergencia.</t>
  </si>
  <si>
    <t>*Los criterios para solicitar auxilio exterior ante una emergencia que pueda culminar en accidente mayor.</t>
  </si>
  <si>
    <t>*El uso del equipo de protección personal para los integrantes de las brigadas.</t>
  </si>
  <si>
    <t xml:space="preserve"> *El protocolo a seguir en la sesión del control de mando a los cuerpos especializados de atención a emergencias externos.</t>
  </si>
  <si>
    <t>*El procedimiento para el retorno a las actividades normales de operación.</t>
  </si>
  <si>
    <t>5.5 y 9.2 (g)</t>
  </si>
  <si>
    <t>16.1 ( a )</t>
  </si>
  <si>
    <t>16.1 ( b )</t>
  </si>
  <si>
    <t>16.1 ( c )</t>
  </si>
  <si>
    <t>¿Consideran los registros de las desviaciones identificadas y medidas correctivas, el programa de cumplimiento y el seguimiento de las mismas?</t>
  </si>
  <si>
    <t>Verificar que  la capacitación del personal que desarrolla la investigación de accidentes mayores, incluido el que forma parte de las comisiones de seguridad e higiene, los temas siguientes:</t>
  </si>
  <si>
    <t>Verificar que  el procedimiento para la investigación de accidentes mayores, contiene lo siguiente:</t>
  </si>
  <si>
    <t>14.1  ( a )</t>
  </si>
  <si>
    <t>14.1  ( b )</t>
  </si>
  <si>
    <t>14.1  ( c )</t>
  </si>
  <si>
    <t>14.1  ( d )</t>
  </si>
  <si>
    <t>*El equipos o aparatos necesarios para la ejecución del rescate.</t>
  </si>
  <si>
    <t>2  Programas</t>
  </si>
  <si>
    <t>3  Procedimientos</t>
  </si>
  <si>
    <t>7 Registros Administrativos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</si>
</sst>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sz val="20"/>
      <color theme="1"/>
      <name val="Calibri"/>
      <family val="2"/>
      <scheme val="minor"/>
    </font>
    <font>
      <sz val="12"/>
      <color theme="1"/>
      <name val="Calibri"/>
      <family val="2"/>
      <scheme val="minor"/>
    </font>
    <font>
      <b/>
      <sz val="15"/>
      <color theme="1"/>
      <name val="Calibri"/>
      <family val="2"/>
      <scheme val="minor"/>
    </font>
    <font>
      <sz val="15"/>
      <color theme="1"/>
      <name val="Calibri"/>
      <family val="2"/>
      <scheme val="minor"/>
    </font>
    <font>
      <b/>
      <sz val="14"/>
      <color theme="0" tint="-4.9989318521683403E-2"/>
      <name val="Calibri"/>
      <family val="2"/>
      <scheme val="minor"/>
    </font>
    <font>
      <b/>
      <sz val="14"/>
      <color theme="0"/>
      <name val="Calibri"/>
      <family val="2"/>
      <scheme val="minor"/>
    </font>
    <font>
      <b/>
      <sz val="11"/>
      <name val="Calibri"/>
      <family val="2"/>
      <scheme val="minor"/>
    </font>
  </fonts>
  <fills count="9">
    <fill>
      <patternFill patternType="none"/>
    </fill>
    <fill>
      <patternFill patternType="gray125"/>
    </fill>
    <fill>
      <patternFill patternType="solid">
        <fgColor theme="8"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4"/>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9.9978637043366805E-2"/>
        <bgColor indexed="64"/>
      </patternFill>
    </fill>
  </fills>
  <borders count="2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180">
    <xf numFmtId="0" fontId="0" fillId="0" borderId="0" xfId="0"/>
    <xf numFmtId="0" fontId="0" fillId="0" borderId="0" xfId="0" applyFill="1" applyAlignment="1">
      <alignment horizontal="center"/>
    </xf>
    <xf numFmtId="0" fontId="0" fillId="0" borderId="0" xfId="0" applyFill="1" applyAlignment="1">
      <alignment horizontal="center" vertical="top"/>
    </xf>
    <xf numFmtId="0" fontId="0" fillId="0" borderId="0" xfId="0" applyFill="1" applyAlignment="1">
      <alignment vertical="top"/>
    </xf>
    <xf numFmtId="0" fontId="0" fillId="0" borderId="0" xfId="0" applyFill="1" applyAlignment="1">
      <alignment horizontal="center" vertical="center"/>
    </xf>
    <xf numFmtId="0" fontId="0" fillId="0" borderId="0" xfId="0" applyFill="1"/>
    <xf numFmtId="0" fontId="0" fillId="0" borderId="0" xfId="0" applyFill="1" applyAlignment="1">
      <alignment horizontal="center" vertical="center" wrapText="1"/>
    </xf>
    <xf numFmtId="0" fontId="0" fillId="0" borderId="0" xfId="0" applyFill="1" applyAlignment="1">
      <alignment vertical="top" wrapText="1"/>
    </xf>
    <xf numFmtId="0" fontId="0" fillId="0" borderId="6" xfId="0" applyFill="1" applyBorder="1" applyAlignment="1">
      <alignment vertical="top" wrapText="1"/>
    </xf>
    <xf numFmtId="0" fontId="0" fillId="0" borderId="6" xfId="0" applyFill="1" applyBorder="1" applyAlignment="1">
      <alignment horizontal="center" vertical="center" wrapText="1"/>
    </xf>
    <xf numFmtId="0" fontId="0" fillId="0" borderId="6" xfId="0" applyFill="1" applyBorder="1" applyAlignment="1">
      <alignment horizontal="center" vertical="center"/>
    </xf>
    <xf numFmtId="0" fontId="0" fillId="0" borderId="6" xfId="0" applyFill="1" applyBorder="1"/>
    <xf numFmtId="0" fontId="0" fillId="0" borderId="0" xfId="0" applyFill="1" applyBorder="1"/>
    <xf numFmtId="0" fontId="1" fillId="0" borderId="0" xfId="0" applyFont="1" applyFill="1" applyBorder="1" applyAlignment="1">
      <alignment horizontal="center" textRotation="90"/>
    </xf>
    <xf numFmtId="0" fontId="1"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3" xfId="0" applyFill="1" applyBorder="1" applyAlignment="1">
      <alignment vertical="top" wrapText="1"/>
    </xf>
    <xf numFmtId="0" fontId="0" fillId="0" borderId="9" xfId="0" applyFill="1" applyBorder="1" applyAlignment="1">
      <alignment vertical="top" wrapText="1"/>
    </xf>
    <xf numFmtId="0" fontId="3" fillId="0" borderId="6" xfId="0" applyFont="1" applyBorder="1" applyAlignment="1">
      <alignment horizontal="center" vertical="center" wrapText="1"/>
    </xf>
    <xf numFmtId="0" fontId="5" fillId="2" borderId="11" xfId="0" applyFont="1" applyFill="1" applyBorder="1" applyAlignment="1">
      <alignment vertical="top" wrapText="1"/>
    </xf>
    <xf numFmtId="0" fontId="6" fillId="2" borderId="11" xfId="0" applyFont="1" applyFill="1" applyBorder="1" applyAlignment="1">
      <alignment horizontal="center" vertical="center" wrapText="1"/>
    </xf>
    <xf numFmtId="0" fontId="6" fillId="2" borderId="11" xfId="0" applyFont="1" applyFill="1" applyBorder="1" applyAlignment="1">
      <alignment horizontal="center" vertical="top"/>
    </xf>
    <xf numFmtId="0" fontId="6" fillId="2" borderId="11" xfId="0" applyFont="1" applyFill="1" applyBorder="1" applyAlignment="1">
      <alignment vertical="top" wrapText="1"/>
    </xf>
    <xf numFmtId="0" fontId="6" fillId="2" borderId="11" xfId="0" applyFont="1" applyFill="1" applyBorder="1" applyAlignment="1">
      <alignment horizontal="center" vertical="center"/>
    </xf>
    <xf numFmtId="0" fontId="0" fillId="0" borderId="3" xfId="0" applyFill="1" applyBorder="1" applyAlignment="1">
      <alignment horizontal="center" vertical="center" wrapText="1"/>
    </xf>
    <xf numFmtId="0" fontId="0" fillId="0" borderId="0" xfId="0" applyFill="1" applyBorder="1" applyAlignment="1">
      <alignment horizontal="center" vertical="center"/>
    </xf>
    <xf numFmtId="0" fontId="0" fillId="0" borderId="4" xfId="0" applyFill="1" applyBorder="1" applyAlignment="1">
      <alignment vertical="top" wrapText="1"/>
    </xf>
    <xf numFmtId="0" fontId="0" fillId="0" borderId="9" xfId="0" applyFill="1" applyBorder="1" applyAlignment="1">
      <alignment horizontal="center" vertical="center"/>
    </xf>
    <xf numFmtId="0" fontId="0" fillId="0" borderId="9" xfId="0" applyFill="1" applyBorder="1"/>
    <xf numFmtId="0" fontId="0" fillId="0" borderId="9" xfId="0" applyFill="1" applyBorder="1" applyAlignment="1">
      <alignment horizontal="center" vertical="center" wrapText="1"/>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Fill="1" applyBorder="1" applyAlignment="1">
      <alignment vertical="top" wrapText="1"/>
    </xf>
    <xf numFmtId="0" fontId="0" fillId="0" borderId="10" xfId="0" applyFill="1" applyBorder="1" applyAlignment="1">
      <alignment horizontal="center" vertical="center"/>
    </xf>
    <xf numFmtId="0" fontId="4" fillId="0" borderId="6" xfId="0" applyFont="1" applyBorder="1" applyAlignment="1">
      <alignment horizontal="center" vertical="center"/>
    </xf>
    <xf numFmtId="0" fontId="2" fillId="2" borderId="6"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0" fillId="4" borderId="3" xfId="0" applyFill="1" applyBorder="1" applyAlignment="1">
      <alignment horizontal="center" vertical="center"/>
    </xf>
    <xf numFmtId="0" fontId="0" fillId="4" borderId="6" xfId="0" applyFill="1" applyBorder="1" applyAlignment="1">
      <alignment horizontal="center" vertical="center"/>
    </xf>
    <xf numFmtId="0" fontId="5" fillId="2" borderId="4" xfId="0" applyFont="1" applyFill="1" applyBorder="1" applyAlignment="1">
      <alignment horizontal="left" vertical="center"/>
    </xf>
    <xf numFmtId="0" fontId="2" fillId="2" borderId="11" xfId="0" applyFont="1" applyFill="1" applyBorder="1" applyAlignment="1">
      <alignment vertical="top" wrapText="1"/>
    </xf>
    <xf numFmtId="0" fontId="0" fillId="2" borderId="11" xfId="0" applyFill="1" applyBorder="1" applyAlignment="1">
      <alignment horizontal="center" vertical="center" wrapText="1"/>
    </xf>
    <xf numFmtId="0" fontId="0" fillId="2" borderId="11" xfId="0" applyFill="1" applyBorder="1" applyAlignment="1">
      <alignment horizontal="center" vertical="top"/>
    </xf>
    <xf numFmtId="0" fontId="0" fillId="2" borderId="11" xfId="0" applyFill="1" applyBorder="1" applyAlignment="1">
      <alignment vertical="top" wrapText="1"/>
    </xf>
    <xf numFmtId="0" fontId="0" fillId="2" borderId="11" xfId="0" applyFill="1" applyBorder="1" applyAlignment="1">
      <alignment horizontal="center" vertical="center"/>
    </xf>
    <xf numFmtId="0" fontId="2" fillId="2" borderId="3" xfId="0" applyFont="1" applyFill="1" applyBorder="1" applyAlignment="1">
      <alignment horizontal="center" vertical="center"/>
    </xf>
    <xf numFmtId="0" fontId="0" fillId="4" borderId="4" xfId="0" applyFill="1" applyBorder="1" applyAlignment="1">
      <alignment horizontal="center" vertical="center"/>
    </xf>
    <xf numFmtId="0" fontId="0" fillId="4" borderId="11" xfId="0" applyFill="1" applyBorder="1" applyAlignment="1">
      <alignment horizontal="center" vertical="center"/>
    </xf>
    <xf numFmtId="0" fontId="0" fillId="4" borderId="5" xfId="0" applyFill="1" applyBorder="1"/>
    <xf numFmtId="0" fontId="2" fillId="2" borderId="9" xfId="0" applyFont="1" applyFill="1" applyBorder="1" applyAlignment="1">
      <alignment horizontal="center" vertical="center"/>
    </xf>
    <xf numFmtId="10" fontId="0" fillId="0" borderId="6" xfId="0" applyNumberFormat="1" applyFill="1" applyBorder="1" applyAlignment="1">
      <alignment horizontal="center"/>
    </xf>
    <xf numFmtId="10" fontId="0" fillId="6" borderId="5" xfId="0" applyNumberFormat="1" applyFill="1" applyBorder="1" applyAlignment="1">
      <alignment horizontal="center" vertical="center"/>
    </xf>
    <xf numFmtId="0" fontId="7" fillId="5" borderId="13" xfId="0" applyFont="1" applyFill="1" applyBorder="1" applyAlignment="1">
      <alignment horizontal="left" vertical="center"/>
    </xf>
    <xf numFmtId="0" fontId="7" fillId="5" borderId="14" xfId="0" applyFont="1" applyFill="1" applyBorder="1" applyAlignment="1">
      <alignment horizontal="center" vertical="center"/>
    </xf>
    <xf numFmtId="164" fontId="2" fillId="2" borderId="15" xfId="0" applyNumberFormat="1" applyFont="1" applyFill="1" applyBorder="1" applyAlignment="1">
      <alignment horizontal="left" vertical="center"/>
    </xf>
    <xf numFmtId="165" fontId="0" fillId="0" borderId="16" xfId="0" applyNumberFormat="1" applyBorder="1" applyAlignment="1">
      <alignment horizontal="center" vertical="center" wrapText="1"/>
    </xf>
    <xf numFmtId="165" fontId="0" fillId="0" borderId="18" xfId="0" applyNumberFormat="1" applyBorder="1" applyAlignment="1">
      <alignment horizontal="center" vertical="center" wrapText="1"/>
    </xf>
    <xf numFmtId="0" fontId="2" fillId="7" borderId="9" xfId="0" applyFont="1" applyFill="1" applyBorder="1" applyAlignment="1">
      <alignment horizontal="left" vertical="center"/>
    </xf>
    <xf numFmtId="10" fontId="2" fillId="0" borderId="19" xfId="0" applyNumberFormat="1" applyFont="1" applyBorder="1" applyAlignment="1">
      <alignment horizontal="center" vertical="center" wrapText="1"/>
    </xf>
    <xf numFmtId="0" fontId="1" fillId="3" borderId="9" xfId="0" applyFont="1" applyFill="1" applyBorder="1" applyAlignment="1">
      <alignment horizontal="center" vertical="center" wrapText="1"/>
    </xf>
    <xf numFmtId="0" fontId="0" fillId="0" borderId="0" xfId="0" applyFill="1" applyBorder="1" applyAlignment="1">
      <alignment vertical="top" wrapText="1"/>
    </xf>
    <xf numFmtId="0" fontId="0" fillId="0" borderId="0" xfId="0" applyFill="1" applyBorder="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wrapText="1"/>
    </xf>
    <xf numFmtId="0" fontId="0" fillId="0" borderId="6" xfId="0" applyBorder="1" applyAlignment="1">
      <alignment wrapText="1"/>
    </xf>
    <xf numFmtId="0" fontId="0" fillId="0" borderId="0" xfId="0" applyAlignment="1"/>
    <xf numFmtId="0" fontId="0" fillId="0" borderId="0" xfId="0" applyAlignment="1">
      <alignment vertical="center"/>
    </xf>
    <xf numFmtId="0" fontId="0" fillId="0" borderId="6" xfId="0" applyFill="1" applyBorder="1" applyAlignment="1">
      <alignment horizontal="left" vertical="top" wrapText="1"/>
    </xf>
    <xf numFmtId="0" fontId="0" fillId="0" borderId="6" xfId="0" applyBorder="1"/>
    <xf numFmtId="0" fontId="0" fillId="0" borderId="6" xfId="0" applyBorder="1" applyAlignment="1">
      <alignment horizontal="center" vertical="center" wrapText="1"/>
    </xf>
    <xf numFmtId="0" fontId="0" fillId="0" borderId="0" xfId="0" applyAlignment="1">
      <alignment horizontal="left"/>
    </xf>
    <xf numFmtId="0" fontId="0" fillId="0" borderId="0" xfId="0" applyBorder="1" applyAlignment="1">
      <alignment wrapText="1"/>
    </xf>
    <xf numFmtId="0" fontId="0" fillId="0" borderId="22" xfId="0" applyFill="1" applyBorder="1" applyAlignment="1">
      <alignment horizontal="center" vertical="center"/>
    </xf>
    <xf numFmtId="10" fontId="0" fillId="0" borderId="3" xfId="0" applyNumberFormat="1" applyFill="1" applyBorder="1" applyAlignment="1">
      <alignment horizontal="center"/>
    </xf>
    <xf numFmtId="10" fontId="0" fillId="0" borderId="0" xfId="0" applyNumberFormat="1" applyFill="1" applyBorder="1" applyAlignment="1">
      <alignment horizontal="center"/>
    </xf>
    <xf numFmtId="10" fontId="0" fillId="0" borderId="10" xfId="0" applyNumberFormat="1" applyFill="1" applyBorder="1" applyAlignment="1">
      <alignment horizontal="center"/>
    </xf>
    <xf numFmtId="0" fontId="0" fillId="0" borderId="6" xfId="0" applyFill="1" applyBorder="1" applyAlignment="1">
      <alignment horizontal="left"/>
    </xf>
    <xf numFmtId="0" fontId="0" fillId="0" borderId="0" xfId="0" applyFill="1" applyBorder="1" applyAlignment="1">
      <alignment horizontal="left"/>
    </xf>
    <xf numFmtId="0" fontId="0" fillId="0" borderId="0" xfId="0" applyFill="1" applyAlignment="1">
      <alignment horizontal="left"/>
    </xf>
    <xf numFmtId="10" fontId="0" fillId="0" borderId="5" xfId="0" applyNumberFormat="1" applyFill="1" applyBorder="1" applyAlignment="1">
      <alignment horizontal="center"/>
    </xf>
    <xf numFmtId="0" fontId="0" fillId="4" borderId="7" xfId="0" applyFill="1" applyBorder="1" applyAlignment="1">
      <alignment horizontal="center" vertical="center"/>
    </xf>
    <xf numFmtId="0" fontId="0" fillId="0" borderId="11" xfId="0" applyFill="1" applyBorder="1" applyAlignment="1">
      <alignment horizontal="center" vertical="center"/>
    </xf>
    <xf numFmtId="0" fontId="0" fillId="0" borderId="6" xfId="0" applyBorder="1" applyAlignment="1">
      <alignment horizontal="left" vertical="top" wrapText="1"/>
    </xf>
    <xf numFmtId="0" fontId="0" fillId="0" borderId="6" xfId="0" applyBorder="1" applyAlignment="1">
      <alignment horizontal="left"/>
    </xf>
    <xf numFmtId="0" fontId="0" fillId="0" borderId="6" xfId="0" applyBorder="1" applyAlignment="1">
      <alignment horizontal="center" vertical="center"/>
    </xf>
    <xf numFmtId="0" fontId="0" fillId="0" borderId="3" xfId="0" applyFill="1" applyBorder="1" applyAlignment="1">
      <alignment horizontal="center" vertical="center"/>
    </xf>
    <xf numFmtId="0" fontId="0" fillId="0" borderId="5" xfId="0" applyFill="1" applyBorder="1"/>
    <xf numFmtId="10" fontId="0" fillId="2" borderId="5" xfId="0" applyNumberFormat="1" applyFill="1" applyBorder="1" applyAlignment="1">
      <alignment horizontal="center"/>
    </xf>
    <xf numFmtId="0" fontId="0" fillId="0" borderId="0" xfId="0" applyAlignment="1">
      <alignment horizontal="center" vertical="center"/>
    </xf>
    <xf numFmtId="0" fontId="0" fillId="0" borderId="6" xfId="0" applyBorder="1" applyAlignment="1">
      <alignment horizontal="left" vertical="center" wrapText="1"/>
    </xf>
    <xf numFmtId="0" fontId="0" fillId="0" borderId="5" xfId="0" applyFill="1" applyBorder="1" applyAlignment="1">
      <alignment horizontal="center" vertical="center" wrapText="1"/>
    </xf>
    <xf numFmtId="164" fontId="2" fillId="2" borderId="3" xfId="0" applyNumberFormat="1" applyFont="1" applyFill="1" applyBorder="1" applyAlignment="1">
      <alignment horizontal="center" vertical="center"/>
    </xf>
    <xf numFmtId="164" fontId="2" fillId="2" borderId="6" xfId="0" applyNumberFormat="1" applyFont="1" applyFill="1" applyBorder="1" applyAlignment="1">
      <alignment horizontal="center" vertical="center"/>
    </xf>
    <xf numFmtId="0" fontId="0" fillId="4" borderId="11" xfId="0" applyFill="1" applyBorder="1" applyAlignment="1">
      <alignment horizontal="center" vertical="center" wrapText="1"/>
    </xf>
    <xf numFmtId="0" fontId="0" fillId="4" borderId="11" xfId="0" applyFill="1" applyBorder="1" applyAlignment="1">
      <alignment horizontal="center" vertical="top"/>
    </xf>
    <xf numFmtId="0" fontId="0" fillId="4" borderId="11" xfId="0" applyFill="1" applyBorder="1" applyAlignment="1">
      <alignment vertical="top" wrapText="1"/>
    </xf>
    <xf numFmtId="0" fontId="0" fillId="2" borderId="5" xfId="0" applyFill="1" applyBorder="1"/>
    <xf numFmtId="0" fontId="2" fillId="4" borderId="1" xfId="0" applyFont="1" applyFill="1" applyBorder="1" applyAlignment="1">
      <alignment horizontal="center" vertical="center"/>
    </xf>
    <xf numFmtId="0" fontId="0" fillId="0" borderId="3" xfId="0" applyFill="1" applyBorder="1"/>
    <xf numFmtId="0" fontId="2" fillId="0" borderId="0" xfId="0" applyFont="1" applyFill="1" applyBorder="1" applyAlignment="1">
      <alignment horizontal="center" vertical="center"/>
    </xf>
    <xf numFmtId="0" fontId="0" fillId="0" borderId="0" xfId="0" applyFill="1" applyBorder="1" applyAlignment="1">
      <alignment wrapText="1"/>
    </xf>
    <xf numFmtId="0" fontId="3" fillId="0" borderId="0" xfId="0" applyFont="1" applyFill="1" applyBorder="1" applyAlignment="1">
      <alignment horizontal="center" vertical="center" wrapText="1"/>
    </xf>
    <xf numFmtId="0" fontId="2" fillId="4" borderId="4" xfId="0" applyFont="1" applyFill="1" applyBorder="1" applyAlignment="1">
      <alignment horizontal="center" vertical="center"/>
    </xf>
    <xf numFmtId="0" fontId="0" fillId="0" borderId="4" xfId="0" applyBorder="1" applyAlignment="1">
      <alignment wrapText="1"/>
    </xf>
    <xf numFmtId="0" fontId="0" fillId="0" borderId="5" xfId="0" applyBorder="1" applyAlignment="1">
      <alignment horizontal="center" vertical="center"/>
    </xf>
    <xf numFmtId="0" fontId="0" fillId="0" borderId="6" xfId="0" applyBorder="1" applyAlignment="1">
      <alignment horizontal="left" wrapText="1"/>
    </xf>
    <xf numFmtId="0" fontId="0" fillId="0" borderId="0" xfId="0" applyFill="1" applyBorder="1" applyAlignment="1">
      <alignment vertical="top"/>
    </xf>
    <xf numFmtId="0" fontId="0" fillId="4" borderId="9" xfId="0" applyFill="1" applyBorder="1" applyAlignment="1">
      <alignment horizontal="center" vertical="center"/>
    </xf>
    <xf numFmtId="10" fontId="0" fillId="0" borderId="9" xfId="0" applyNumberFormat="1" applyFill="1" applyBorder="1" applyAlignment="1">
      <alignment horizontal="center"/>
    </xf>
    <xf numFmtId="0" fontId="2" fillId="2" borderId="4" xfId="0" applyFont="1" applyFill="1" applyBorder="1" applyAlignment="1">
      <alignment horizontal="center" vertical="center"/>
    </xf>
    <xf numFmtId="0" fontId="0" fillId="0" borderId="0" xfId="0" applyFill="1" applyBorder="1" applyAlignment="1">
      <alignment horizontal="center" vertical="top"/>
    </xf>
    <xf numFmtId="0" fontId="4" fillId="0" borderId="3" xfId="0" applyFont="1" applyBorder="1" applyAlignment="1">
      <alignment horizontal="center" vertical="center"/>
    </xf>
    <xf numFmtId="0" fontId="4" fillId="0" borderId="4" xfId="0" applyFont="1" applyBorder="1" applyAlignment="1">
      <alignment horizontal="center" vertical="center"/>
    </xf>
    <xf numFmtId="10" fontId="0" fillId="4" borderId="5" xfId="0" applyNumberFormat="1" applyFill="1" applyBorder="1" applyAlignment="1">
      <alignment horizontal="center"/>
    </xf>
    <xf numFmtId="0" fontId="0" fillId="0" borderId="1" xfId="0" applyFill="1" applyBorder="1" applyAlignment="1">
      <alignment horizontal="center" vertical="center"/>
    </xf>
    <xf numFmtId="2" fontId="0" fillId="0" borderId="6" xfId="0" applyNumberFormat="1" applyBorder="1" applyAlignment="1">
      <alignment horizontal="center" vertical="center"/>
    </xf>
    <xf numFmtId="0" fontId="0" fillId="0" borderId="8" xfId="0" applyFill="1" applyBorder="1" applyAlignment="1">
      <alignment horizontal="center" vertical="center"/>
    </xf>
    <xf numFmtId="0" fontId="3" fillId="0" borderId="6" xfId="0" applyFont="1" applyFill="1" applyBorder="1" applyAlignment="1">
      <alignment horizontal="center" vertical="center" wrapText="1"/>
    </xf>
    <xf numFmtId="0" fontId="0" fillId="2" borderId="11" xfId="0" applyFill="1" applyBorder="1"/>
    <xf numFmtId="0" fontId="9" fillId="2" borderId="4" xfId="0" applyFont="1" applyFill="1" applyBorder="1" applyAlignment="1">
      <alignment horizontal="center" vertical="center"/>
    </xf>
    <xf numFmtId="0" fontId="0" fillId="0" borderId="3" xfId="0" applyBorder="1" applyAlignment="1">
      <alignment horizontal="center" vertical="center"/>
    </xf>
    <xf numFmtId="0" fontId="0" fillId="0" borderId="22" xfId="0" applyFill="1" applyBorder="1"/>
    <xf numFmtId="0" fontId="3" fillId="2" borderId="11" xfId="0" applyFont="1" applyFill="1" applyBorder="1" applyAlignment="1">
      <alignment horizontal="center" vertical="center" wrapText="1"/>
    </xf>
    <xf numFmtId="0" fontId="3" fillId="0" borderId="5" xfId="0" applyFont="1" applyBorder="1" applyAlignment="1">
      <alignment horizontal="center" vertical="center" wrapText="1"/>
    </xf>
    <xf numFmtId="0" fontId="1" fillId="3" borderId="6" xfId="0" applyFont="1" applyFill="1" applyBorder="1" applyAlignment="1">
      <alignment horizontal="center" vertical="center"/>
    </xf>
    <xf numFmtId="0" fontId="0" fillId="4" borderId="5" xfId="0" applyFill="1" applyBorder="1" applyAlignment="1">
      <alignment horizontal="center" vertical="center"/>
    </xf>
    <xf numFmtId="0" fontId="0" fillId="0" borderId="0" xfId="0" applyFill="1" applyAlignment="1">
      <alignment wrapText="1"/>
    </xf>
    <xf numFmtId="0" fontId="2" fillId="2" borderId="6" xfId="0" applyFont="1" applyFill="1" applyBorder="1" applyAlignment="1">
      <alignment horizontal="center" vertical="center" wrapText="1"/>
    </xf>
    <xf numFmtId="0" fontId="0" fillId="0" borderId="6" xfId="0" applyFill="1" applyBorder="1" applyAlignment="1">
      <alignment wrapText="1"/>
    </xf>
    <xf numFmtId="0" fontId="2" fillId="4" borderId="11" xfId="0" applyFont="1" applyFill="1" applyBorder="1"/>
    <xf numFmtId="164" fontId="2" fillId="8" borderId="15" xfId="0" applyNumberFormat="1" applyFont="1" applyFill="1" applyBorder="1" applyAlignment="1">
      <alignment horizontal="right" vertical="center"/>
    </xf>
    <xf numFmtId="164" fontId="2" fillId="8" borderId="17" xfId="0" applyNumberFormat="1" applyFont="1" applyFill="1" applyBorder="1" applyAlignment="1">
      <alignment horizontal="right" vertical="center"/>
    </xf>
    <xf numFmtId="0" fontId="0" fillId="0" borderId="9" xfId="0" applyBorder="1" applyAlignment="1">
      <alignment horizontal="center" vertical="center"/>
    </xf>
    <xf numFmtId="0" fontId="0" fillId="0" borderId="11" xfId="0" applyBorder="1"/>
    <xf numFmtId="0" fontId="0" fillId="0" borderId="11" xfId="0" applyBorder="1" applyAlignment="1">
      <alignment wrapText="1"/>
    </xf>
    <xf numFmtId="0" fontId="0" fillId="0" borderId="6" xfId="0" applyBorder="1" applyAlignment="1">
      <alignment vertical="center"/>
    </xf>
    <xf numFmtId="0" fontId="0" fillId="0" borderId="4" xfId="0" applyFill="1" applyBorder="1" applyAlignment="1">
      <alignment vertical="center" wrapText="1"/>
    </xf>
    <xf numFmtId="0" fontId="0" fillId="4" borderId="5" xfId="0" applyFill="1" applyBorder="1" applyAlignment="1">
      <alignment vertical="center"/>
    </xf>
    <xf numFmtId="0" fontId="0" fillId="0" borderId="0" xfId="0" applyFill="1" applyBorder="1" applyAlignment="1">
      <alignment vertical="center"/>
    </xf>
    <xf numFmtId="0" fontId="0" fillId="0" borderId="0" xfId="0" applyFill="1" applyAlignment="1">
      <alignment vertical="center"/>
    </xf>
    <xf numFmtId="0" fontId="0" fillId="0" borderId="6" xfId="0" applyFill="1" applyBorder="1" applyAlignment="1">
      <alignment vertical="center" wrapText="1"/>
    </xf>
    <xf numFmtId="0" fontId="0" fillId="0" borderId="6" xfId="0" applyBorder="1" applyAlignment="1">
      <alignment vertical="center" wrapText="1"/>
    </xf>
    <xf numFmtId="0" fontId="0" fillId="0" borderId="0" xfId="0" applyFill="1" applyAlignment="1">
      <alignment vertical="center" wrapText="1"/>
    </xf>
    <xf numFmtId="0" fontId="0" fillId="0" borderId="0" xfId="0" applyFill="1" applyBorder="1" applyAlignment="1">
      <alignment vertical="center" wrapText="1"/>
    </xf>
    <xf numFmtId="0" fontId="0" fillId="0" borderId="0" xfId="0" applyAlignment="1">
      <alignment vertical="center" wrapText="1"/>
    </xf>
    <xf numFmtId="0" fontId="0" fillId="0" borderId="3" xfId="0" applyFill="1" applyBorder="1" applyAlignment="1">
      <alignment vertical="center" wrapText="1"/>
    </xf>
    <xf numFmtId="0" fontId="0" fillId="0" borderId="4" xfId="0" applyBorder="1" applyAlignment="1">
      <alignment vertical="center" wrapText="1"/>
    </xf>
    <xf numFmtId="0" fontId="0" fillId="0" borderId="1" xfId="0" applyFill="1" applyBorder="1" applyAlignment="1">
      <alignment vertical="center" wrapText="1"/>
    </xf>
    <xf numFmtId="0" fontId="0" fillId="2" borderId="11" xfId="0" applyFill="1" applyBorder="1" applyAlignment="1">
      <alignment vertical="center" wrapText="1"/>
    </xf>
    <xf numFmtId="0" fontId="0" fillId="4" borderId="11" xfId="0" applyFill="1" applyBorder="1" applyAlignment="1">
      <alignment vertical="center"/>
    </xf>
    <xf numFmtId="0" fontId="0" fillId="4" borderId="11" xfId="0" applyFill="1" applyBorder="1" applyAlignment="1">
      <alignment vertical="center" wrapText="1"/>
    </xf>
    <xf numFmtId="0" fontId="0" fillId="0" borderId="3" xfId="0" applyBorder="1" applyAlignment="1">
      <alignment vertical="center" wrapText="1"/>
    </xf>
    <xf numFmtId="0" fontId="2" fillId="4" borderId="5" xfId="0" applyFont="1" applyFill="1" applyBorder="1" applyAlignment="1">
      <alignment vertical="center"/>
    </xf>
    <xf numFmtId="0" fontId="0" fillId="0" borderId="9" xfId="0" applyBorder="1" applyAlignment="1">
      <alignment vertical="center" wrapText="1"/>
    </xf>
    <xf numFmtId="0" fontId="0" fillId="0" borderId="9" xfId="0" applyFill="1" applyBorder="1" applyAlignment="1">
      <alignment vertical="center" wrapText="1"/>
    </xf>
    <xf numFmtId="0" fontId="0" fillId="0" borderId="6" xfId="0" applyFill="1" applyBorder="1" applyAlignment="1">
      <alignment vertical="center"/>
    </xf>
    <xf numFmtId="0" fontId="0" fillId="0" borderId="6" xfId="0" applyFont="1" applyBorder="1" applyAlignment="1">
      <alignment vertical="center" wrapText="1"/>
    </xf>
    <xf numFmtId="0" fontId="2" fillId="2" borderId="1" xfId="0" applyFont="1" applyFill="1" applyBorder="1" applyAlignment="1">
      <alignment horizontal="center" vertical="center"/>
    </xf>
    <xf numFmtId="0" fontId="8" fillId="5" borderId="1" xfId="0" applyFont="1" applyFill="1" applyBorder="1" applyAlignment="1">
      <alignment horizontal="left" vertical="center" wrapText="1"/>
    </xf>
    <xf numFmtId="0" fontId="8" fillId="5" borderId="10"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20" xfId="0" applyFont="1" applyFill="1" applyBorder="1" applyAlignment="1">
      <alignment horizontal="left" vertical="center" wrapText="1"/>
    </xf>
    <xf numFmtId="0" fontId="8" fillId="5" borderId="0" xfId="0" applyFont="1" applyFill="1" applyBorder="1" applyAlignment="1">
      <alignment horizontal="left" vertical="center" wrapText="1"/>
    </xf>
    <xf numFmtId="0" fontId="8" fillId="5" borderId="21" xfId="0" applyFont="1" applyFill="1" applyBorder="1" applyAlignment="1">
      <alignment horizontal="left" vertical="center" wrapText="1"/>
    </xf>
    <xf numFmtId="0" fontId="8" fillId="5" borderId="7" xfId="0" applyFont="1" applyFill="1" applyBorder="1" applyAlignment="1">
      <alignment horizontal="left" vertical="center" wrapText="1"/>
    </xf>
    <xf numFmtId="0" fontId="8" fillId="5" borderId="12" xfId="0" applyFont="1" applyFill="1" applyBorder="1" applyAlignment="1">
      <alignment horizontal="left" vertical="center" wrapText="1"/>
    </xf>
    <xf numFmtId="0" fontId="8" fillId="5" borderId="8"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2" fillId="4" borderId="11" xfId="0" applyFont="1" applyFill="1" applyBorder="1" applyAlignment="1">
      <alignment horizontal="center"/>
    </xf>
    <xf numFmtId="0" fontId="2" fillId="4" borderId="10" xfId="0" applyFont="1" applyFill="1" applyBorder="1" applyAlignment="1">
      <alignment horizontal="center"/>
    </xf>
    <xf numFmtId="0" fontId="2" fillId="4" borderId="11" xfId="0" applyFont="1" applyFill="1" applyBorder="1" applyAlignment="1">
      <alignment horizontal="center" vertical="center"/>
    </xf>
  </cellXfs>
  <cellStyles count="1">
    <cellStyle name="Normal" xfId="0" builtinId="0"/>
  </cellStyles>
  <dxfs count="219">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auto="1"/>
      </font>
      <fill>
        <patternFill>
          <bgColor rgb="FFFFC000"/>
        </patternFill>
      </fill>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 de Avance de cumplimiento</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MX"/>
        </a:p>
      </c:txPr>
    </c:title>
    <c:autoTitleDeleted val="0"/>
    <c:plotArea>
      <c:layout/>
      <c:barChart>
        <c:barDir val="bar"/>
        <c:grouping val="clustered"/>
        <c:varyColors val="1"/>
        <c:ser>
          <c:idx val="0"/>
          <c:order val="0"/>
          <c:tx>
            <c:strRef>
              <c:f>'NOM-028'!$D$459</c:f>
              <c:strCache>
                <c:ptCount val="1"/>
                <c:pt idx="0">
                  <c:v>%</c:v>
                </c:pt>
              </c:strCache>
            </c:strRef>
          </c:tx>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BF49-E640-B966-94D94C21B1A4}"/>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BF49-E640-B966-94D94C21B1A4}"/>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BF49-E640-B966-94D94C21B1A4}"/>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BF49-E640-B966-94D94C21B1A4}"/>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BF49-E640-B966-94D94C21B1A4}"/>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BF49-E640-B966-94D94C21B1A4}"/>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BF49-E640-B966-94D94C21B1A4}"/>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BF49-E640-B966-94D94C21B1A4}"/>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BF49-E640-B966-94D94C21B1A4}"/>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BF49-E640-B966-94D94C21B1A4}"/>
              </c:ext>
            </c:extLst>
          </c:dPt>
          <c:dPt>
            <c:idx val="10"/>
            <c:invertIfNegative val="0"/>
            <c:bubble3D val="0"/>
            <c:spPr>
              <a:solidFill>
                <a:schemeClr val="accent5">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5-BF49-E640-B966-94D94C21B1A4}"/>
              </c:ext>
            </c:extLst>
          </c:dPt>
          <c:dPt>
            <c:idx val="11"/>
            <c:invertIfNegative val="0"/>
            <c:bubble3D val="0"/>
            <c:spPr>
              <a:solidFill>
                <a:schemeClr val="accent6">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7-BF49-E640-B966-94D94C21B1A4}"/>
              </c:ext>
            </c:extLst>
          </c:dPt>
          <c:dPt>
            <c:idx val="12"/>
            <c:invertIfNegative val="0"/>
            <c:bubble3D val="0"/>
            <c:spPr>
              <a:solidFill>
                <a:schemeClr val="accent1">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9-BF49-E640-B966-94D94C21B1A4}"/>
              </c:ext>
            </c:extLst>
          </c:dPt>
          <c:dPt>
            <c:idx val="13"/>
            <c:invertIfNegative val="0"/>
            <c:bubble3D val="0"/>
            <c:spPr>
              <a:solidFill>
                <a:schemeClr val="accent2">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B-BF49-E640-B966-94D94C21B1A4}"/>
              </c:ext>
            </c:extLst>
          </c:dPt>
          <c:dPt>
            <c:idx val="14"/>
            <c:invertIfNegative val="0"/>
            <c:bubble3D val="0"/>
            <c:spPr>
              <a:solidFill>
                <a:schemeClr val="accent3">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D-BF49-E640-B966-94D94C21B1A4}"/>
              </c:ext>
            </c:extLst>
          </c:dPt>
          <c:dPt>
            <c:idx val="15"/>
            <c:invertIfNegative val="0"/>
            <c:bubble3D val="0"/>
            <c:spPr>
              <a:solidFill>
                <a:schemeClr val="accent4">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F-BF49-E640-B966-94D94C21B1A4}"/>
              </c:ext>
            </c:extLst>
          </c:dPt>
          <c:dPt>
            <c:idx val="16"/>
            <c:invertIfNegative val="0"/>
            <c:bubble3D val="0"/>
            <c:spPr>
              <a:solidFill>
                <a:schemeClr val="accent5">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1-BF49-E640-B966-94D94C21B1A4}"/>
              </c:ext>
            </c:extLst>
          </c:dPt>
          <c:dPt>
            <c:idx val="17"/>
            <c:invertIfNegative val="0"/>
            <c:bubble3D val="0"/>
            <c:spPr>
              <a:solidFill>
                <a:schemeClr val="accent6">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3-BF49-E640-B966-94D94C21B1A4}"/>
              </c:ext>
            </c:extLst>
          </c:dPt>
          <c:dPt>
            <c:idx val="18"/>
            <c:invertIfNegative val="0"/>
            <c:bubble3D val="0"/>
            <c:spPr>
              <a:solidFill>
                <a:schemeClr val="accent1">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5-BF49-E640-B966-94D94C21B1A4}"/>
              </c:ext>
            </c:extLst>
          </c:dPt>
          <c:dPt>
            <c:idx val="19"/>
            <c:invertIfNegative val="0"/>
            <c:bubble3D val="0"/>
            <c:spPr>
              <a:solidFill>
                <a:schemeClr val="accent2">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7-BF49-E640-B966-94D94C21B1A4}"/>
              </c:ext>
            </c:extLst>
          </c:dPt>
          <c:dPt>
            <c:idx val="20"/>
            <c:invertIfNegative val="0"/>
            <c:bubble3D val="0"/>
            <c:spPr>
              <a:solidFill>
                <a:schemeClr val="accent3">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9-BF49-E640-B966-94D94C21B1A4}"/>
              </c:ext>
            </c:extLst>
          </c:dPt>
          <c:dPt>
            <c:idx val="21"/>
            <c:invertIfNegative val="0"/>
            <c:bubble3D val="0"/>
            <c:spPr>
              <a:solidFill>
                <a:schemeClr val="accent4">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B-BF49-E640-B966-94D94C21B1A4}"/>
              </c:ext>
            </c:extLst>
          </c:dPt>
          <c:dPt>
            <c:idx val="22"/>
            <c:invertIfNegative val="0"/>
            <c:bubble3D val="0"/>
            <c:spPr>
              <a:solidFill>
                <a:schemeClr val="accent5">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D-BF49-E640-B966-94D94C21B1A4}"/>
              </c:ext>
            </c:extLst>
          </c:dPt>
          <c:dPt>
            <c:idx val="23"/>
            <c:invertIfNegative val="0"/>
            <c:bubble3D val="0"/>
            <c:spPr>
              <a:solidFill>
                <a:schemeClr val="accent6">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F-BF49-E640-B966-94D94C21B1A4}"/>
              </c:ext>
            </c:extLst>
          </c:dPt>
          <c:dPt>
            <c:idx val="24"/>
            <c:invertIfNegative val="0"/>
            <c:bubble3D val="0"/>
            <c:spPr>
              <a:solidFill>
                <a:schemeClr val="accent1">
                  <a:lumMod val="60000"/>
                  <a:lumOff val="4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31-BF49-E640-B966-94D94C21B1A4}"/>
              </c:ext>
            </c:extLst>
          </c:dPt>
          <c:dPt>
            <c:idx val="25"/>
            <c:invertIfNegative val="0"/>
            <c:bubble3D val="0"/>
            <c:spPr>
              <a:solidFill>
                <a:schemeClr val="accent2">
                  <a:lumMod val="60000"/>
                  <a:lumOff val="4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33-BF49-E640-B966-94D94C21B1A4}"/>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MX"/>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'NOM-028'!$C$460:$C$485</c:f>
              <c:strCache>
                <c:ptCount val="26"/>
                <c:pt idx="0">
                  <c:v>1  Estudios</c:v>
                </c:pt>
                <c:pt idx="1">
                  <c:v>2  Programas</c:v>
                </c:pt>
                <c:pt idx="2">
                  <c:v>3  Procedimientos</c:v>
                </c:pt>
                <c:pt idx="3">
                  <c:v>3.1 Procedimientos de seguridad en general</c:v>
                </c:pt>
                <c:pt idx="4">
                  <c:v>3.2 Procedimientos de seguridad para la realización de trabajos peligrosos</c:v>
                </c:pt>
                <c:pt idx="5">
                  <c:v>3.3 Procedimientos para la administración de la integridad mecánica de los equipos críticos</c:v>
                </c:pt>
                <c:pt idx="6">
                  <c:v>3.4 Procedimientos para la administración de cambios</c:v>
                </c:pt>
                <c:pt idx="7">
                  <c:v>3.5 Plan de atención de emergencias</c:v>
                </c:pt>
                <c:pt idx="8">
                  <c:v>3.6 Procedimiento para la investigación de accidentes mayores</c:v>
                </c:pt>
                <c:pt idx="9">
                  <c:v>3.7 Procedimiento para el trabajo de contratistas</c:v>
                </c:pt>
                <c:pt idx="10">
                  <c:v>4 Medidas de Seguridad</c:v>
                </c:pt>
                <c:pt idx="11">
                  <c:v>4.1 Medidas de seguridad en general</c:v>
                </c:pt>
                <c:pt idx="12">
                  <c:v>4.2 Medidas de seguridad para la administración de riesgos</c:v>
                </c:pt>
                <c:pt idx="13">
                  <c:v>4.3 Medidas de seguridad para la administración de la integridad mecánica de los equipos críticos</c:v>
                </c:pt>
                <c:pt idx="14">
                  <c:v>4.4 Medidas de seguridad para la administración de cambio</c:v>
                </c:pt>
                <c:pt idx="15">
                  <c:v>4.5 Medidas de seguridad sobre auditorías internas</c:v>
                </c:pt>
                <c:pt idx="16">
                  <c:v>4.6 Medidas de seguridad para el sistema de información sobre los procesos y equipos críticos</c:v>
                </c:pt>
                <c:pt idx="17">
                  <c:v>5 Capacitación e información</c:v>
                </c:pt>
                <c:pt idx="18">
                  <c:v>6 Autorizaciones</c:v>
                </c:pt>
                <c:pt idx="19">
                  <c:v>6.1 Autorizaciones para trabajos peligrosos</c:v>
                </c:pt>
                <c:pt idx="20">
                  <c:v>7 Registros Administrativos</c:v>
                </c:pt>
                <c:pt idx="21">
                  <c:v>7.1 Registros administrativos sobre la administración de la integridad mecánica de los equipos críticos</c:v>
                </c:pt>
                <c:pt idx="22">
                  <c:v>7.2 Registros administrativos sobre el plan de atención a emergencias</c:v>
                </c:pt>
                <c:pt idx="23">
                  <c:v>7.3 Registros administrativos sobre el programa de auditorías internas</c:v>
                </c:pt>
                <c:pt idx="24">
                  <c:v>7.4 Registros administrativos sobre la investigación de accidentes mayores</c:v>
                </c:pt>
                <c:pt idx="25">
                  <c:v>Cumplimiento Global</c:v>
                </c:pt>
              </c:strCache>
            </c:strRef>
          </c:cat>
          <c:val>
            <c:numRef>
              <c:f>'NOM-028'!$D$460:$D$485</c:f>
              <c:numCache>
                <c:formatCode>000.00%</c:formatCode>
                <c:ptCount val="26"/>
                <c:pt idx="0">
                  <c:v>0</c:v>
                </c:pt>
                <c:pt idx="1">
                  <c:v>0</c:v>
                </c:pt>
                <c:pt idx="3">
                  <c:v>0</c:v>
                </c:pt>
                <c:pt idx="4">
                  <c:v>0</c:v>
                </c:pt>
                <c:pt idx="5">
                  <c:v>0</c:v>
                </c:pt>
                <c:pt idx="6">
                  <c:v>0</c:v>
                </c:pt>
                <c:pt idx="7">
                  <c:v>0</c:v>
                </c:pt>
                <c:pt idx="8">
                  <c:v>0</c:v>
                </c:pt>
                <c:pt idx="9">
                  <c:v>0</c:v>
                </c:pt>
                <c:pt idx="11">
                  <c:v>0</c:v>
                </c:pt>
                <c:pt idx="12">
                  <c:v>0</c:v>
                </c:pt>
                <c:pt idx="13">
                  <c:v>0</c:v>
                </c:pt>
                <c:pt idx="14">
                  <c:v>0</c:v>
                </c:pt>
                <c:pt idx="15">
                  <c:v>0</c:v>
                </c:pt>
                <c:pt idx="16">
                  <c:v>0</c:v>
                </c:pt>
                <c:pt idx="17">
                  <c:v>0</c:v>
                </c:pt>
                <c:pt idx="19">
                  <c:v>0</c:v>
                </c:pt>
                <c:pt idx="21">
                  <c:v>0</c:v>
                </c:pt>
                <c:pt idx="22">
                  <c:v>0</c:v>
                </c:pt>
                <c:pt idx="23">
                  <c:v>0</c:v>
                </c:pt>
                <c:pt idx="24">
                  <c:v>0</c:v>
                </c:pt>
                <c:pt idx="25" formatCode="0.00%">
                  <c:v>0</c:v>
                </c:pt>
              </c:numCache>
            </c:numRef>
          </c:val>
          <c:extLst>
            <c:ext xmlns:c16="http://schemas.microsoft.com/office/drawing/2014/chart" uri="{C3380CC4-5D6E-409C-BE32-E72D297353CC}">
              <c16:uniqueId val="{00000000-FD6C-D44D-8CB2-326D61E39961}"/>
            </c:ext>
          </c:extLst>
        </c:ser>
        <c:dLbls>
          <c:dLblPos val="inEnd"/>
          <c:showLegendKey val="0"/>
          <c:showVal val="1"/>
          <c:showCatName val="0"/>
          <c:showSerName val="0"/>
          <c:showPercent val="0"/>
          <c:showBubbleSize val="0"/>
        </c:dLbls>
        <c:gapWidth val="65"/>
        <c:axId val="-921774672"/>
        <c:axId val="-921779024"/>
      </c:barChart>
      <c:catAx>
        <c:axId val="-921774672"/>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MX"/>
          </a:p>
        </c:txPr>
        <c:crossAx val="-921779024"/>
        <c:crosses val="autoZero"/>
        <c:auto val="1"/>
        <c:lblAlgn val="ctr"/>
        <c:lblOffset val="100"/>
        <c:noMultiLvlLbl val="0"/>
      </c:catAx>
      <c:valAx>
        <c:axId val="-921779024"/>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MX"/>
          </a:p>
        </c:txPr>
        <c:crossAx val="-921774672"/>
        <c:crosses val="autoZero"/>
        <c:crossBetween val="between"/>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MX"/>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sheetViews>
    <sheetView zoomScale="123" workbookViewId="0" zoomToFit="1"/>
  </sheetViews>
  <pageMargins left="0.7" right="0.7" top="0.75" bottom="0.75" header="0.3" footer="0.3"/>
  <pageSetup orientation="landscape" horizontalDpi="0" verticalDpi="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73171" cy="6288049"/>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2:AE524"/>
  <sheetViews>
    <sheetView tabSelected="1" zoomScale="143" zoomScaleNormal="143" workbookViewId="0">
      <pane xSplit="2" ySplit="6" topLeftCell="C7" activePane="bottomRight" state="frozen"/>
      <selection pane="topRight" activeCell="C1" sqref="C1"/>
      <selection pane="bottomLeft" activeCell="A7" sqref="A7"/>
      <selection pane="bottomRight" activeCell="B7" sqref="B7"/>
    </sheetView>
  </sheetViews>
  <sheetFormatPr baseColWidth="10" defaultColWidth="11.5" defaultRowHeight="15" x14ac:dyDescent="0.2"/>
  <cols>
    <col min="1" max="1" width="3.6640625" style="5" customWidth="1"/>
    <col min="2" max="2" width="5.6640625" style="36" customWidth="1"/>
    <col min="3" max="3" width="92" style="3" customWidth="1"/>
    <col min="4" max="4" width="12.33203125" style="4" customWidth="1"/>
    <col min="5" max="5" width="5.5" style="2" customWidth="1"/>
    <col min="6" max="6" width="7.5" style="3" customWidth="1"/>
    <col min="7" max="9" width="3.83203125" style="4" customWidth="1"/>
    <col min="10" max="10" width="29.6640625" style="12" customWidth="1"/>
    <col min="11" max="15" width="4.6640625" style="12" customWidth="1"/>
    <col min="16" max="31" width="11.5" style="12"/>
    <col min="32" max="252" width="11.5" style="5"/>
    <col min="253" max="253" width="5.6640625" style="5" customWidth="1"/>
    <col min="254" max="254" width="57" style="5" customWidth="1"/>
    <col min="255" max="256" width="11.5" style="5" customWidth="1"/>
    <col min="257" max="257" width="37.83203125" style="5" customWidth="1"/>
    <col min="258" max="260" width="11.5" style="5" customWidth="1"/>
    <col min="261" max="266" width="4.6640625" style="5" customWidth="1"/>
    <col min="267" max="268" width="11.5" style="5"/>
    <col min="269" max="269" width="12.1640625" style="5" customWidth="1"/>
    <col min="270" max="270" width="14.83203125" style="5" customWidth="1"/>
    <col min="271" max="508" width="11.5" style="5"/>
    <col min="509" max="509" width="5.6640625" style="5" customWidth="1"/>
    <col min="510" max="510" width="57" style="5" customWidth="1"/>
    <col min="511" max="512" width="11.5" style="5" customWidth="1"/>
    <col min="513" max="513" width="37.83203125" style="5" customWidth="1"/>
    <col min="514" max="516" width="11.5" style="5" customWidth="1"/>
    <col min="517" max="522" width="4.6640625" style="5" customWidth="1"/>
    <col min="523" max="524" width="11.5" style="5"/>
    <col min="525" max="525" width="12.1640625" style="5" customWidth="1"/>
    <col min="526" max="526" width="14.83203125" style="5" customWidth="1"/>
    <col min="527" max="764" width="11.5" style="5"/>
    <col min="765" max="765" width="5.6640625" style="5" customWidth="1"/>
    <col min="766" max="766" width="57" style="5" customWidth="1"/>
    <col min="767" max="768" width="11.5" style="5" customWidth="1"/>
    <col min="769" max="769" width="37.83203125" style="5" customWidth="1"/>
    <col min="770" max="772" width="11.5" style="5" customWidth="1"/>
    <col min="773" max="778" width="4.6640625" style="5" customWidth="1"/>
    <col min="779" max="780" width="11.5" style="5"/>
    <col min="781" max="781" width="12.1640625" style="5" customWidth="1"/>
    <col min="782" max="782" width="14.83203125" style="5" customWidth="1"/>
    <col min="783" max="1020" width="11.5" style="5"/>
    <col min="1021" max="1021" width="5.6640625" style="5" customWidth="1"/>
    <col min="1022" max="1022" width="57" style="5" customWidth="1"/>
    <col min="1023" max="1024" width="11.5" style="5" customWidth="1"/>
    <col min="1025" max="1025" width="37.83203125" style="5" customWidth="1"/>
    <col min="1026" max="1028" width="11.5" style="5" customWidth="1"/>
    <col min="1029" max="1034" width="4.6640625" style="5" customWidth="1"/>
    <col min="1035" max="1036" width="11.5" style="5"/>
    <col min="1037" max="1037" width="12.1640625" style="5" customWidth="1"/>
    <col min="1038" max="1038" width="14.83203125" style="5" customWidth="1"/>
    <col min="1039" max="1276" width="11.5" style="5"/>
    <col min="1277" max="1277" width="5.6640625" style="5" customWidth="1"/>
    <col min="1278" max="1278" width="57" style="5" customWidth="1"/>
    <col min="1279" max="1280" width="11.5" style="5" customWidth="1"/>
    <col min="1281" max="1281" width="37.83203125" style="5" customWidth="1"/>
    <col min="1282" max="1284" width="11.5" style="5" customWidth="1"/>
    <col min="1285" max="1290" width="4.6640625" style="5" customWidth="1"/>
    <col min="1291" max="1292" width="11.5" style="5"/>
    <col min="1293" max="1293" width="12.1640625" style="5" customWidth="1"/>
    <col min="1294" max="1294" width="14.83203125" style="5" customWidth="1"/>
    <col min="1295" max="1532" width="11.5" style="5"/>
    <col min="1533" max="1533" width="5.6640625" style="5" customWidth="1"/>
    <col min="1534" max="1534" width="57" style="5" customWidth="1"/>
    <col min="1535" max="1536" width="11.5" style="5" customWidth="1"/>
    <col min="1537" max="1537" width="37.83203125" style="5" customWidth="1"/>
    <col min="1538" max="1540" width="11.5" style="5" customWidth="1"/>
    <col min="1541" max="1546" width="4.6640625" style="5" customWidth="1"/>
    <col min="1547" max="1548" width="11.5" style="5"/>
    <col min="1549" max="1549" width="12.1640625" style="5" customWidth="1"/>
    <col min="1550" max="1550" width="14.83203125" style="5" customWidth="1"/>
    <col min="1551" max="1788" width="11.5" style="5"/>
    <col min="1789" max="1789" width="5.6640625" style="5" customWidth="1"/>
    <col min="1790" max="1790" width="57" style="5" customWidth="1"/>
    <col min="1791" max="1792" width="11.5" style="5" customWidth="1"/>
    <col min="1793" max="1793" width="37.83203125" style="5" customWidth="1"/>
    <col min="1794" max="1796" width="11.5" style="5" customWidth="1"/>
    <col min="1797" max="1802" width="4.6640625" style="5" customWidth="1"/>
    <col min="1803" max="1804" width="11.5" style="5"/>
    <col min="1805" max="1805" width="12.1640625" style="5" customWidth="1"/>
    <col min="1806" max="1806" width="14.83203125" style="5" customWidth="1"/>
    <col min="1807" max="2044" width="11.5" style="5"/>
    <col min="2045" max="2045" width="5.6640625" style="5" customWidth="1"/>
    <col min="2046" max="2046" width="57" style="5" customWidth="1"/>
    <col min="2047" max="2048" width="11.5" style="5" customWidth="1"/>
    <col min="2049" max="2049" width="37.83203125" style="5" customWidth="1"/>
    <col min="2050" max="2052" width="11.5" style="5" customWidth="1"/>
    <col min="2053" max="2058" width="4.6640625" style="5" customWidth="1"/>
    <col min="2059" max="2060" width="11.5" style="5"/>
    <col min="2061" max="2061" width="12.1640625" style="5" customWidth="1"/>
    <col min="2062" max="2062" width="14.83203125" style="5" customWidth="1"/>
    <col min="2063" max="2300" width="11.5" style="5"/>
    <col min="2301" max="2301" width="5.6640625" style="5" customWidth="1"/>
    <col min="2302" max="2302" width="57" style="5" customWidth="1"/>
    <col min="2303" max="2304" width="11.5" style="5" customWidth="1"/>
    <col min="2305" max="2305" width="37.83203125" style="5" customWidth="1"/>
    <col min="2306" max="2308" width="11.5" style="5" customWidth="1"/>
    <col min="2309" max="2314" width="4.6640625" style="5" customWidth="1"/>
    <col min="2315" max="2316" width="11.5" style="5"/>
    <col min="2317" max="2317" width="12.1640625" style="5" customWidth="1"/>
    <col min="2318" max="2318" width="14.83203125" style="5" customWidth="1"/>
    <col min="2319" max="2556" width="11.5" style="5"/>
    <col min="2557" max="2557" width="5.6640625" style="5" customWidth="1"/>
    <col min="2558" max="2558" width="57" style="5" customWidth="1"/>
    <col min="2559" max="2560" width="11.5" style="5" customWidth="1"/>
    <col min="2561" max="2561" width="37.83203125" style="5" customWidth="1"/>
    <col min="2562" max="2564" width="11.5" style="5" customWidth="1"/>
    <col min="2565" max="2570" width="4.6640625" style="5" customWidth="1"/>
    <col min="2571" max="2572" width="11.5" style="5"/>
    <col min="2573" max="2573" width="12.1640625" style="5" customWidth="1"/>
    <col min="2574" max="2574" width="14.83203125" style="5" customWidth="1"/>
    <col min="2575" max="2812" width="11.5" style="5"/>
    <col min="2813" max="2813" width="5.6640625" style="5" customWidth="1"/>
    <col min="2814" max="2814" width="57" style="5" customWidth="1"/>
    <col min="2815" max="2816" width="11.5" style="5" customWidth="1"/>
    <col min="2817" max="2817" width="37.83203125" style="5" customWidth="1"/>
    <col min="2818" max="2820" width="11.5" style="5" customWidth="1"/>
    <col min="2821" max="2826" width="4.6640625" style="5" customWidth="1"/>
    <col min="2827" max="2828" width="11.5" style="5"/>
    <col min="2829" max="2829" width="12.1640625" style="5" customWidth="1"/>
    <col min="2830" max="2830" width="14.83203125" style="5" customWidth="1"/>
    <col min="2831" max="3068" width="11.5" style="5"/>
    <col min="3069" max="3069" width="5.6640625" style="5" customWidth="1"/>
    <col min="3070" max="3070" width="57" style="5" customWidth="1"/>
    <col min="3071" max="3072" width="11.5" style="5" customWidth="1"/>
    <col min="3073" max="3073" width="37.83203125" style="5" customWidth="1"/>
    <col min="3074" max="3076" width="11.5" style="5" customWidth="1"/>
    <col min="3077" max="3082" width="4.6640625" style="5" customWidth="1"/>
    <col min="3083" max="3084" width="11.5" style="5"/>
    <col min="3085" max="3085" width="12.1640625" style="5" customWidth="1"/>
    <col min="3086" max="3086" width="14.83203125" style="5" customWidth="1"/>
    <col min="3087" max="3324" width="11.5" style="5"/>
    <col min="3325" max="3325" width="5.6640625" style="5" customWidth="1"/>
    <col min="3326" max="3326" width="57" style="5" customWidth="1"/>
    <col min="3327" max="3328" width="11.5" style="5" customWidth="1"/>
    <col min="3329" max="3329" width="37.83203125" style="5" customWidth="1"/>
    <col min="3330" max="3332" width="11.5" style="5" customWidth="1"/>
    <col min="3333" max="3338" width="4.6640625" style="5" customWidth="1"/>
    <col min="3339" max="3340" width="11.5" style="5"/>
    <col min="3341" max="3341" width="12.1640625" style="5" customWidth="1"/>
    <col min="3342" max="3342" width="14.83203125" style="5" customWidth="1"/>
    <col min="3343" max="3580" width="11.5" style="5"/>
    <col min="3581" max="3581" width="5.6640625" style="5" customWidth="1"/>
    <col min="3582" max="3582" width="57" style="5" customWidth="1"/>
    <col min="3583" max="3584" width="11.5" style="5" customWidth="1"/>
    <col min="3585" max="3585" width="37.83203125" style="5" customWidth="1"/>
    <col min="3586" max="3588" width="11.5" style="5" customWidth="1"/>
    <col min="3589" max="3594" width="4.6640625" style="5" customWidth="1"/>
    <col min="3595" max="3596" width="11.5" style="5"/>
    <col min="3597" max="3597" width="12.1640625" style="5" customWidth="1"/>
    <col min="3598" max="3598" width="14.83203125" style="5" customWidth="1"/>
    <col min="3599" max="3836" width="11.5" style="5"/>
    <col min="3837" max="3837" width="5.6640625" style="5" customWidth="1"/>
    <col min="3838" max="3838" width="57" style="5" customWidth="1"/>
    <col min="3839" max="3840" width="11.5" style="5" customWidth="1"/>
    <col min="3841" max="3841" width="37.83203125" style="5" customWidth="1"/>
    <col min="3842" max="3844" width="11.5" style="5" customWidth="1"/>
    <col min="3845" max="3850" width="4.6640625" style="5" customWidth="1"/>
    <col min="3851" max="3852" width="11.5" style="5"/>
    <col min="3853" max="3853" width="12.1640625" style="5" customWidth="1"/>
    <col min="3854" max="3854" width="14.83203125" style="5" customWidth="1"/>
    <col min="3855" max="4092" width="11.5" style="5"/>
    <col min="4093" max="4093" width="5.6640625" style="5" customWidth="1"/>
    <col min="4094" max="4094" width="57" style="5" customWidth="1"/>
    <col min="4095" max="4096" width="11.5" style="5" customWidth="1"/>
    <col min="4097" max="4097" width="37.83203125" style="5" customWidth="1"/>
    <col min="4098" max="4100" width="11.5" style="5" customWidth="1"/>
    <col min="4101" max="4106" width="4.6640625" style="5" customWidth="1"/>
    <col min="4107" max="4108" width="11.5" style="5"/>
    <col min="4109" max="4109" width="12.1640625" style="5" customWidth="1"/>
    <col min="4110" max="4110" width="14.83203125" style="5" customWidth="1"/>
    <col min="4111" max="4348" width="11.5" style="5"/>
    <col min="4349" max="4349" width="5.6640625" style="5" customWidth="1"/>
    <col min="4350" max="4350" width="57" style="5" customWidth="1"/>
    <col min="4351" max="4352" width="11.5" style="5" customWidth="1"/>
    <col min="4353" max="4353" width="37.83203125" style="5" customWidth="1"/>
    <col min="4354" max="4356" width="11.5" style="5" customWidth="1"/>
    <col min="4357" max="4362" width="4.6640625" style="5" customWidth="1"/>
    <col min="4363" max="4364" width="11.5" style="5"/>
    <col min="4365" max="4365" width="12.1640625" style="5" customWidth="1"/>
    <col min="4366" max="4366" width="14.83203125" style="5" customWidth="1"/>
    <col min="4367" max="4604" width="11.5" style="5"/>
    <col min="4605" max="4605" width="5.6640625" style="5" customWidth="1"/>
    <col min="4606" max="4606" width="57" style="5" customWidth="1"/>
    <col min="4607" max="4608" width="11.5" style="5" customWidth="1"/>
    <col min="4609" max="4609" width="37.83203125" style="5" customWidth="1"/>
    <col min="4610" max="4612" width="11.5" style="5" customWidth="1"/>
    <col min="4613" max="4618" width="4.6640625" style="5" customWidth="1"/>
    <col min="4619" max="4620" width="11.5" style="5"/>
    <col min="4621" max="4621" width="12.1640625" style="5" customWidth="1"/>
    <col min="4622" max="4622" width="14.83203125" style="5" customWidth="1"/>
    <col min="4623" max="4860" width="11.5" style="5"/>
    <col min="4861" max="4861" width="5.6640625" style="5" customWidth="1"/>
    <col min="4862" max="4862" width="57" style="5" customWidth="1"/>
    <col min="4863" max="4864" width="11.5" style="5" customWidth="1"/>
    <col min="4865" max="4865" width="37.83203125" style="5" customWidth="1"/>
    <col min="4866" max="4868" width="11.5" style="5" customWidth="1"/>
    <col min="4869" max="4874" width="4.6640625" style="5" customWidth="1"/>
    <col min="4875" max="4876" width="11.5" style="5"/>
    <col min="4877" max="4877" width="12.1640625" style="5" customWidth="1"/>
    <col min="4878" max="4878" width="14.83203125" style="5" customWidth="1"/>
    <col min="4879" max="5116" width="11.5" style="5"/>
    <col min="5117" max="5117" width="5.6640625" style="5" customWidth="1"/>
    <col min="5118" max="5118" width="57" style="5" customWidth="1"/>
    <col min="5119" max="5120" width="11.5" style="5" customWidth="1"/>
    <col min="5121" max="5121" width="37.83203125" style="5" customWidth="1"/>
    <col min="5122" max="5124" width="11.5" style="5" customWidth="1"/>
    <col min="5125" max="5130" width="4.6640625" style="5" customWidth="1"/>
    <col min="5131" max="5132" width="11.5" style="5"/>
    <col min="5133" max="5133" width="12.1640625" style="5" customWidth="1"/>
    <col min="5134" max="5134" width="14.83203125" style="5" customWidth="1"/>
    <col min="5135" max="5372" width="11.5" style="5"/>
    <col min="5373" max="5373" width="5.6640625" style="5" customWidth="1"/>
    <col min="5374" max="5374" width="57" style="5" customWidth="1"/>
    <col min="5375" max="5376" width="11.5" style="5" customWidth="1"/>
    <col min="5377" max="5377" width="37.83203125" style="5" customWidth="1"/>
    <col min="5378" max="5380" width="11.5" style="5" customWidth="1"/>
    <col min="5381" max="5386" width="4.6640625" style="5" customWidth="1"/>
    <col min="5387" max="5388" width="11.5" style="5"/>
    <col min="5389" max="5389" width="12.1640625" style="5" customWidth="1"/>
    <col min="5390" max="5390" width="14.83203125" style="5" customWidth="1"/>
    <col min="5391" max="5628" width="11.5" style="5"/>
    <col min="5629" max="5629" width="5.6640625" style="5" customWidth="1"/>
    <col min="5630" max="5630" width="57" style="5" customWidth="1"/>
    <col min="5631" max="5632" width="11.5" style="5" customWidth="1"/>
    <col min="5633" max="5633" width="37.83203125" style="5" customWidth="1"/>
    <col min="5634" max="5636" width="11.5" style="5" customWidth="1"/>
    <col min="5637" max="5642" width="4.6640625" style="5" customWidth="1"/>
    <col min="5643" max="5644" width="11.5" style="5"/>
    <col min="5645" max="5645" width="12.1640625" style="5" customWidth="1"/>
    <col min="5646" max="5646" width="14.83203125" style="5" customWidth="1"/>
    <col min="5647" max="5884" width="11.5" style="5"/>
    <col min="5885" max="5885" width="5.6640625" style="5" customWidth="1"/>
    <col min="5886" max="5886" width="57" style="5" customWidth="1"/>
    <col min="5887" max="5888" width="11.5" style="5" customWidth="1"/>
    <col min="5889" max="5889" width="37.83203125" style="5" customWidth="1"/>
    <col min="5890" max="5892" width="11.5" style="5" customWidth="1"/>
    <col min="5893" max="5898" width="4.6640625" style="5" customWidth="1"/>
    <col min="5899" max="5900" width="11.5" style="5"/>
    <col min="5901" max="5901" width="12.1640625" style="5" customWidth="1"/>
    <col min="5902" max="5902" width="14.83203125" style="5" customWidth="1"/>
    <col min="5903" max="6140" width="11.5" style="5"/>
    <col min="6141" max="6141" width="5.6640625" style="5" customWidth="1"/>
    <col min="6142" max="6142" width="57" style="5" customWidth="1"/>
    <col min="6143" max="6144" width="11.5" style="5" customWidth="1"/>
    <col min="6145" max="6145" width="37.83203125" style="5" customWidth="1"/>
    <col min="6146" max="6148" width="11.5" style="5" customWidth="1"/>
    <col min="6149" max="6154" width="4.6640625" style="5" customWidth="1"/>
    <col min="6155" max="6156" width="11.5" style="5"/>
    <col min="6157" max="6157" width="12.1640625" style="5" customWidth="1"/>
    <col min="6158" max="6158" width="14.83203125" style="5" customWidth="1"/>
    <col min="6159" max="6396" width="11.5" style="5"/>
    <col min="6397" max="6397" width="5.6640625" style="5" customWidth="1"/>
    <col min="6398" max="6398" width="57" style="5" customWidth="1"/>
    <col min="6399" max="6400" width="11.5" style="5" customWidth="1"/>
    <col min="6401" max="6401" width="37.83203125" style="5" customWidth="1"/>
    <col min="6402" max="6404" width="11.5" style="5" customWidth="1"/>
    <col min="6405" max="6410" width="4.6640625" style="5" customWidth="1"/>
    <col min="6411" max="6412" width="11.5" style="5"/>
    <col min="6413" max="6413" width="12.1640625" style="5" customWidth="1"/>
    <col min="6414" max="6414" width="14.83203125" style="5" customWidth="1"/>
    <col min="6415" max="6652" width="11.5" style="5"/>
    <col min="6653" max="6653" width="5.6640625" style="5" customWidth="1"/>
    <col min="6654" max="6654" width="57" style="5" customWidth="1"/>
    <col min="6655" max="6656" width="11.5" style="5" customWidth="1"/>
    <col min="6657" max="6657" width="37.83203125" style="5" customWidth="1"/>
    <col min="6658" max="6660" width="11.5" style="5" customWidth="1"/>
    <col min="6661" max="6666" width="4.6640625" style="5" customWidth="1"/>
    <col min="6667" max="6668" width="11.5" style="5"/>
    <col min="6669" max="6669" width="12.1640625" style="5" customWidth="1"/>
    <col min="6670" max="6670" width="14.83203125" style="5" customWidth="1"/>
    <col min="6671" max="6908" width="11.5" style="5"/>
    <col min="6909" max="6909" width="5.6640625" style="5" customWidth="1"/>
    <col min="6910" max="6910" width="57" style="5" customWidth="1"/>
    <col min="6911" max="6912" width="11.5" style="5" customWidth="1"/>
    <col min="6913" max="6913" width="37.83203125" style="5" customWidth="1"/>
    <col min="6914" max="6916" width="11.5" style="5" customWidth="1"/>
    <col min="6917" max="6922" width="4.6640625" style="5" customWidth="1"/>
    <col min="6923" max="6924" width="11.5" style="5"/>
    <col min="6925" max="6925" width="12.1640625" style="5" customWidth="1"/>
    <col min="6926" max="6926" width="14.83203125" style="5" customWidth="1"/>
    <col min="6927" max="7164" width="11.5" style="5"/>
    <col min="7165" max="7165" width="5.6640625" style="5" customWidth="1"/>
    <col min="7166" max="7166" width="57" style="5" customWidth="1"/>
    <col min="7167" max="7168" width="11.5" style="5" customWidth="1"/>
    <col min="7169" max="7169" width="37.83203125" style="5" customWidth="1"/>
    <col min="7170" max="7172" width="11.5" style="5" customWidth="1"/>
    <col min="7173" max="7178" width="4.6640625" style="5" customWidth="1"/>
    <col min="7179" max="7180" width="11.5" style="5"/>
    <col min="7181" max="7181" width="12.1640625" style="5" customWidth="1"/>
    <col min="7182" max="7182" width="14.83203125" style="5" customWidth="1"/>
    <col min="7183" max="7420" width="11.5" style="5"/>
    <col min="7421" max="7421" width="5.6640625" style="5" customWidth="1"/>
    <col min="7422" max="7422" width="57" style="5" customWidth="1"/>
    <col min="7423" max="7424" width="11.5" style="5" customWidth="1"/>
    <col min="7425" max="7425" width="37.83203125" style="5" customWidth="1"/>
    <col min="7426" max="7428" width="11.5" style="5" customWidth="1"/>
    <col min="7429" max="7434" width="4.6640625" style="5" customWidth="1"/>
    <col min="7435" max="7436" width="11.5" style="5"/>
    <col min="7437" max="7437" width="12.1640625" style="5" customWidth="1"/>
    <col min="7438" max="7438" width="14.83203125" style="5" customWidth="1"/>
    <col min="7439" max="7676" width="11.5" style="5"/>
    <col min="7677" max="7677" width="5.6640625" style="5" customWidth="1"/>
    <col min="7678" max="7678" width="57" style="5" customWidth="1"/>
    <col min="7679" max="7680" width="11.5" style="5" customWidth="1"/>
    <col min="7681" max="7681" width="37.83203125" style="5" customWidth="1"/>
    <col min="7682" max="7684" width="11.5" style="5" customWidth="1"/>
    <col min="7685" max="7690" width="4.6640625" style="5" customWidth="1"/>
    <col min="7691" max="7692" width="11.5" style="5"/>
    <col min="7693" max="7693" width="12.1640625" style="5" customWidth="1"/>
    <col min="7694" max="7694" width="14.83203125" style="5" customWidth="1"/>
    <col min="7695" max="7932" width="11.5" style="5"/>
    <col min="7933" max="7933" width="5.6640625" style="5" customWidth="1"/>
    <col min="7934" max="7934" width="57" style="5" customWidth="1"/>
    <col min="7935" max="7936" width="11.5" style="5" customWidth="1"/>
    <col min="7937" max="7937" width="37.83203125" style="5" customWidth="1"/>
    <col min="7938" max="7940" width="11.5" style="5" customWidth="1"/>
    <col min="7941" max="7946" width="4.6640625" style="5" customWidth="1"/>
    <col min="7947" max="7948" width="11.5" style="5"/>
    <col min="7949" max="7949" width="12.1640625" style="5" customWidth="1"/>
    <col min="7950" max="7950" width="14.83203125" style="5" customWidth="1"/>
    <col min="7951" max="8188" width="11.5" style="5"/>
    <col min="8189" max="8189" width="5.6640625" style="5" customWidth="1"/>
    <col min="8190" max="8190" width="57" style="5" customWidth="1"/>
    <col min="8191" max="8192" width="11.5" style="5" customWidth="1"/>
    <col min="8193" max="8193" width="37.83203125" style="5" customWidth="1"/>
    <col min="8194" max="8196" width="11.5" style="5" customWidth="1"/>
    <col min="8197" max="8202" width="4.6640625" style="5" customWidth="1"/>
    <col min="8203" max="8204" width="11.5" style="5"/>
    <col min="8205" max="8205" width="12.1640625" style="5" customWidth="1"/>
    <col min="8206" max="8206" width="14.83203125" style="5" customWidth="1"/>
    <col min="8207" max="8444" width="11.5" style="5"/>
    <col min="8445" max="8445" width="5.6640625" style="5" customWidth="1"/>
    <col min="8446" max="8446" width="57" style="5" customWidth="1"/>
    <col min="8447" max="8448" width="11.5" style="5" customWidth="1"/>
    <col min="8449" max="8449" width="37.83203125" style="5" customWidth="1"/>
    <col min="8450" max="8452" width="11.5" style="5" customWidth="1"/>
    <col min="8453" max="8458" width="4.6640625" style="5" customWidth="1"/>
    <col min="8459" max="8460" width="11.5" style="5"/>
    <col min="8461" max="8461" width="12.1640625" style="5" customWidth="1"/>
    <col min="8462" max="8462" width="14.83203125" style="5" customWidth="1"/>
    <col min="8463" max="8700" width="11.5" style="5"/>
    <col min="8701" max="8701" width="5.6640625" style="5" customWidth="1"/>
    <col min="8702" max="8702" width="57" style="5" customWidth="1"/>
    <col min="8703" max="8704" width="11.5" style="5" customWidth="1"/>
    <col min="8705" max="8705" width="37.83203125" style="5" customWidth="1"/>
    <col min="8706" max="8708" width="11.5" style="5" customWidth="1"/>
    <col min="8709" max="8714" width="4.6640625" style="5" customWidth="1"/>
    <col min="8715" max="8716" width="11.5" style="5"/>
    <col min="8717" max="8717" width="12.1640625" style="5" customWidth="1"/>
    <col min="8718" max="8718" width="14.83203125" style="5" customWidth="1"/>
    <col min="8719" max="8956" width="11.5" style="5"/>
    <col min="8957" max="8957" width="5.6640625" style="5" customWidth="1"/>
    <col min="8958" max="8958" width="57" style="5" customWidth="1"/>
    <col min="8959" max="8960" width="11.5" style="5" customWidth="1"/>
    <col min="8961" max="8961" width="37.83203125" style="5" customWidth="1"/>
    <col min="8962" max="8964" width="11.5" style="5" customWidth="1"/>
    <col min="8965" max="8970" width="4.6640625" style="5" customWidth="1"/>
    <col min="8971" max="8972" width="11.5" style="5"/>
    <col min="8973" max="8973" width="12.1640625" style="5" customWidth="1"/>
    <col min="8974" max="8974" width="14.83203125" style="5" customWidth="1"/>
    <col min="8975" max="9212" width="11.5" style="5"/>
    <col min="9213" max="9213" width="5.6640625" style="5" customWidth="1"/>
    <col min="9214" max="9214" width="57" style="5" customWidth="1"/>
    <col min="9215" max="9216" width="11.5" style="5" customWidth="1"/>
    <col min="9217" max="9217" width="37.83203125" style="5" customWidth="1"/>
    <col min="9218" max="9220" width="11.5" style="5" customWidth="1"/>
    <col min="9221" max="9226" width="4.6640625" style="5" customWidth="1"/>
    <col min="9227" max="9228" width="11.5" style="5"/>
    <col min="9229" max="9229" width="12.1640625" style="5" customWidth="1"/>
    <col min="9230" max="9230" width="14.83203125" style="5" customWidth="1"/>
    <col min="9231" max="9468" width="11.5" style="5"/>
    <col min="9469" max="9469" width="5.6640625" style="5" customWidth="1"/>
    <col min="9470" max="9470" width="57" style="5" customWidth="1"/>
    <col min="9471" max="9472" width="11.5" style="5" customWidth="1"/>
    <col min="9473" max="9473" width="37.83203125" style="5" customWidth="1"/>
    <col min="9474" max="9476" width="11.5" style="5" customWidth="1"/>
    <col min="9477" max="9482" width="4.6640625" style="5" customWidth="1"/>
    <col min="9483" max="9484" width="11.5" style="5"/>
    <col min="9485" max="9485" width="12.1640625" style="5" customWidth="1"/>
    <col min="9486" max="9486" width="14.83203125" style="5" customWidth="1"/>
    <col min="9487" max="9724" width="11.5" style="5"/>
    <col min="9725" max="9725" width="5.6640625" style="5" customWidth="1"/>
    <col min="9726" max="9726" width="57" style="5" customWidth="1"/>
    <col min="9727" max="9728" width="11.5" style="5" customWidth="1"/>
    <col min="9729" max="9729" width="37.83203125" style="5" customWidth="1"/>
    <col min="9730" max="9732" width="11.5" style="5" customWidth="1"/>
    <col min="9733" max="9738" width="4.6640625" style="5" customWidth="1"/>
    <col min="9739" max="9740" width="11.5" style="5"/>
    <col min="9741" max="9741" width="12.1640625" style="5" customWidth="1"/>
    <col min="9742" max="9742" width="14.83203125" style="5" customWidth="1"/>
    <col min="9743" max="9980" width="11.5" style="5"/>
    <col min="9981" max="9981" width="5.6640625" style="5" customWidth="1"/>
    <col min="9982" max="9982" width="57" style="5" customWidth="1"/>
    <col min="9983" max="9984" width="11.5" style="5" customWidth="1"/>
    <col min="9985" max="9985" width="37.83203125" style="5" customWidth="1"/>
    <col min="9986" max="9988" width="11.5" style="5" customWidth="1"/>
    <col min="9989" max="9994" width="4.6640625" style="5" customWidth="1"/>
    <col min="9995" max="9996" width="11.5" style="5"/>
    <col min="9997" max="9997" width="12.1640625" style="5" customWidth="1"/>
    <col min="9998" max="9998" width="14.83203125" style="5" customWidth="1"/>
    <col min="9999" max="10236" width="11.5" style="5"/>
    <col min="10237" max="10237" width="5.6640625" style="5" customWidth="1"/>
    <col min="10238" max="10238" width="57" style="5" customWidth="1"/>
    <col min="10239" max="10240" width="11.5" style="5" customWidth="1"/>
    <col min="10241" max="10241" width="37.83203125" style="5" customWidth="1"/>
    <col min="10242" max="10244" width="11.5" style="5" customWidth="1"/>
    <col min="10245" max="10250" width="4.6640625" style="5" customWidth="1"/>
    <col min="10251" max="10252" width="11.5" style="5"/>
    <col min="10253" max="10253" width="12.1640625" style="5" customWidth="1"/>
    <col min="10254" max="10254" width="14.83203125" style="5" customWidth="1"/>
    <col min="10255" max="10492" width="11.5" style="5"/>
    <col min="10493" max="10493" width="5.6640625" style="5" customWidth="1"/>
    <col min="10494" max="10494" width="57" style="5" customWidth="1"/>
    <col min="10495" max="10496" width="11.5" style="5" customWidth="1"/>
    <col min="10497" max="10497" width="37.83203125" style="5" customWidth="1"/>
    <col min="10498" max="10500" width="11.5" style="5" customWidth="1"/>
    <col min="10501" max="10506" width="4.6640625" style="5" customWidth="1"/>
    <col min="10507" max="10508" width="11.5" style="5"/>
    <col min="10509" max="10509" width="12.1640625" style="5" customWidth="1"/>
    <col min="10510" max="10510" width="14.83203125" style="5" customWidth="1"/>
    <col min="10511" max="10748" width="11.5" style="5"/>
    <col min="10749" max="10749" width="5.6640625" style="5" customWidth="1"/>
    <col min="10750" max="10750" width="57" style="5" customWidth="1"/>
    <col min="10751" max="10752" width="11.5" style="5" customWidth="1"/>
    <col min="10753" max="10753" width="37.83203125" style="5" customWidth="1"/>
    <col min="10754" max="10756" width="11.5" style="5" customWidth="1"/>
    <col min="10757" max="10762" width="4.6640625" style="5" customWidth="1"/>
    <col min="10763" max="10764" width="11.5" style="5"/>
    <col min="10765" max="10765" width="12.1640625" style="5" customWidth="1"/>
    <col min="10766" max="10766" width="14.83203125" style="5" customWidth="1"/>
    <col min="10767" max="11004" width="11.5" style="5"/>
    <col min="11005" max="11005" width="5.6640625" style="5" customWidth="1"/>
    <col min="11006" max="11006" width="57" style="5" customWidth="1"/>
    <col min="11007" max="11008" width="11.5" style="5" customWidth="1"/>
    <col min="11009" max="11009" width="37.83203125" style="5" customWidth="1"/>
    <col min="11010" max="11012" width="11.5" style="5" customWidth="1"/>
    <col min="11013" max="11018" width="4.6640625" style="5" customWidth="1"/>
    <col min="11019" max="11020" width="11.5" style="5"/>
    <col min="11021" max="11021" width="12.1640625" style="5" customWidth="1"/>
    <col min="11022" max="11022" width="14.83203125" style="5" customWidth="1"/>
    <col min="11023" max="11260" width="11.5" style="5"/>
    <col min="11261" max="11261" width="5.6640625" style="5" customWidth="1"/>
    <col min="11262" max="11262" width="57" style="5" customWidth="1"/>
    <col min="11263" max="11264" width="11.5" style="5" customWidth="1"/>
    <col min="11265" max="11265" width="37.83203125" style="5" customWidth="1"/>
    <col min="11266" max="11268" width="11.5" style="5" customWidth="1"/>
    <col min="11269" max="11274" width="4.6640625" style="5" customWidth="1"/>
    <col min="11275" max="11276" width="11.5" style="5"/>
    <col min="11277" max="11277" width="12.1640625" style="5" customWidth="1"/>
    <col min="11278" max="11278" width="14.83203125" style="5" customWidth="1"/>
    <col min="11279" max="11516" width="11.5" style="5"/>
    <col min="11517" max="11517" width="5.6640625" style="5" customWidth="1"/>
    <col min="11518" max="11518" width="57" style="5" customWidth="1"/>
    <col min="11519" max="11520" width="11.5" style="5" customWidth="1"/>
    <col min="11521" max="11521" width="37.83203125" style="5" customWidth="1"/>
    <col min="11522" max="11524" width="11.5" style="5" customWidth="1"/>
    <col min="11525" max="11530" width="4.6640625" style="5" customWidth="1"/>
    <col min="11531" max="11532" width="11.5" style="5"/>
    <col min="11533" max="11533" width="12.1640625" style="5" customWidth="1"/>
    <col min="11534" max="11534" width="14.83203125" style="5" customWidth="1"/>
    <col min="11535" max="11772" width="11.5" style="5"/>
    <col min="11773" max="11773" width="5.6640625" style="5" customWidth="1"/>
    <col min="11774" max="11774" width="57" style="5" customWidth="1"/>
    <col min="11775" max="11776" width="11.5" style="5" customWidth="1"/>
    <col min="11777" max="11777" width="37.83203125" style="5" customWidth="1"/>
    <col min="11778" max="11780" width="11.5" style="5" customWidth="1"/>
    <col min="11781" max="11786" width="4.6640625" style="5" customWidth="1"/>
    <col min="11787" max="11788" width="11.5" style="5"/>
    <col min="11789" max="11789" width="12.1640625" style="5" customWidth="1"/>
    <col min="11790" max="11790" width="14.83203125" style="5" customWidth="1"/>
    <col min="11791" max="12028" width="11.5" style="5"/>
    <col min="12029" max="12029" width="5.6640625" style="5" customWidth="1"/>
    <col min="12030" max="12030" width="57" style="5" customWidth="1"/>
    <col min="12031" max="12032" width="11.5" style="5" customWidth="1"/>
    <col min="12033" max="12033" width="37.83203125" style="5" customWidth="1"/>
    <col min="12034" max="12036" width="11.5" style="5" customWidth="1"/>
    <col min="12037" max="12042" width="4.6640625" style="5" customWidth="1"/>
    <col min="12043" max="12044" width="11.5" style="5"/>
    <col min="12045" max="12045" width="12.1640625" style="5" customWidth="1"/>
    <col min="12046" max="12046" width="14.83203125" style="5" customWidth="1"/>
    <col min="12047" max="12284" width="11.5" style="5"/>
    <col min="12285" max="12285" width="5.6640625" style="5" customWidth="1"/>
    <col min="12286" max="12286" width="57" style="5" customWidth="1"/>
    <col min="12287" max="12288" width="11.5" style="5" customWidth="1"/>
    <col min="12289" max="12289" width="37.83203125" style="5" customWidth="1"/>
    <col min="12290" max="12292" width="11.5" style="5" customWidth="1"/>
    <col min="12293" max="12298" width="4.6640625" style="5" customWidth="1"/>
    <col min="12299" max="12300" width="11.5" style="5"/>
    <col min="12301" max="12301" width="12.1640625" style="5" customWidth="1"/>
    <col min="12302" max="12302" width="14.83203125" style="5" customWidth="1"/>
    <col min="12303" max="12540" width="11.5" style="5"/>
    <col min="12541" max="12541" width="5.6640625" style="5" customWidth="1"/>
    <col min="12542" max="12542" width="57" style="5" customWidth="1"/>
    <col min="12543" max="12544" width="11.5" style="5" customWidth="1"/>
    <col min="12545" max="12545" width="37.83203125" style="5" customWidth="1"/>
    <col min="12546" max="12548" width="11.5" style="5" customWidth="1"/>
    <col min="12549" max="12554" width="4.6640625" style="5" customWidth="1"/>
    <col min="12555" max="12556" width="11.5" style="5"/>
    <col min="12557" max="12557" width="12.1640625" style="5" customWidth="1"/>
    <col min="12558" max="12558" width="14.83203125" style="5" customWidth="1"/>
    <col min="12559" max="12796" width="11.5" style="5"/>
    <col min="12797" max="12797" width="5.6640625" style="5" customWidth="1"/>
    <col min="12798" max="12798" width="57" style="5" customWidth="1"/>
    <col min="12799" max="12800" width="11.5" style="5" customWidth="1"/>
    <col min="12801" max="12801" width="37.83203125" style="5" customWidth="1"/>
    <col min="12802" max="12804" width="11.5" style="5" customWidth="1"/>
    <col min="12805" max="12810" width="4.6640625" style="5" customWidth="1"/>
    <col min="12811" max="12812" width="11.5" style="5"/>
    <col min="12813" max="12813" width="12.1640625" style="5" customWidth="1"/>
    <col min="12814" max="12814" width="14.83203125" style="5" customWidth="1"/>
    <col min="12815" max="13052" width="11.5" style="5"/>
    <col min="13053" max="13053" width="5.6640625" style="5" customWidth="1"/>
    <col min="13054" max="13054" width="57" style="5" customWidth="1"/>
    <col min="13055" max="13056" width="11.5" style="5" customWidth="1"/>
    <col min="13057" max="13057" width="37.83203125" style="5" customWidth="1"/>
    <col min="13058" max="13060" width="11.5" style="5" customWidth="1"/>
    <col min="13061" max="13066" width="4.6640625" style="5" customWidth="1"/>
    <col min="13067" max="13068" width="11.5" style="5"/>
    <col min="13069" max="13069" width="12.1640625" style="5" customWidth="1"/>
    <col min="13070" max="13070" width="14.83203125" style="5" customWidth="1"/>
    <col min="13071" max="13308" width="11.5" style="5"/>
    <col min="13309" max="13309" width="5.6640625" style="5" customWidth="1"/>
    <col min="13310" max="13310" width="57" style="5" customWidth="1"/>
    <col min="13311" max="13312" width="11.5" style="5" customWidth="1"/>
    <col min="13313" max="13313" width="37.83203125" style="5" customWidth="1"/>
    <col min="13314" max="13316" width="11.5" style="5" customWidth="1"/>
    <col min="13317" max="13322" width="4.6640625" style="5" customWidth="1"/>
    <col min="13323" max="13324" width="11.5" style="5"/>
    <col min="13325" max="13325" width="12.1640625" style="5" customWidth="1"/>
    <col min="13326" max="13326" width="14.83203125" style="5" customWidth="1"/>
    <col min="13327" max="13564" width="11.5" style="5"/>
    <col min="13565" max="13565" width="5.6640625" style="5" customWidth="1"/>
    <col min="13566" max="13566" width="57" style="5" customWidth="1"/>
    <col min="13567" max="13568" width="11.5" style="5" customWidth="1"/>
    <col min="13569" max="13569" width="37.83203125" style="5" customWidth="1"/>
    <col min="13570" max="13572" width="11.5" style="5" customWidth="1"/>
    <col min="13573" max="13578" width="4.6640625" style="5" customWidth="1"/>
    <col min="13579" max="13580" width="11.5" style="5"/>
    <col min="13581" max="13581" width="12.1640625" style="5" customWidth="1"/>
    <col min="13582" max="13582" width="14.83203125" style="5" customWidth="1"/>
    <col min="13583" max="13820" width="11.5" style="5"/>
    <col min="13821" max="13821" width="5.6640625" style="5" customWidth="1"/>
    <col min="13822" max="13822" width="57" style="5" customWidth="1"/>
    <col min="13823" max="13824" width="11.5" style="5" customWidth="1"/>
    <col min="13825" max="13825" width="37.83203125" style="5" customWidth="1"/>
    <col min="13826" max="13828" width="11.5" style="5" customWidth="1"/>
    <col min="13829" max="13834" width="4.6640625" style="5" customWidth="1"/>
    <col min="13835" max="13836" width="11.5" style="5"/>
    <col min="13837" max="13837" width="12.1640625" style="5" customWidth="1"/>
    <col min="13838" max="13838" width="14.83203125" style="5" customWidth="1"/>
    <col min="13839" max="14076" width="11.5" style="5"/>
    <col min="14077" max="14077" width="5.6640625" style="5" customWidth="1"/>
    <col min="14078" max="14078" width="57" style="5" customWidth="1"/>
    <col min="14079" max="14080" width="11.5" style="5" customWidth="1"/>
    <col min="14081" max="14081" width="37.83203125" style="5" customWidth="1"/>
    <col min="14082" max="14084" width="11.5" style="5" customWidth="1"/>
    <col min="14085" max="14090" width="4.6640625" style="5" customWidth="1"/>
    <col min="14091" max="14092" width="11.5" style="5"/>
    <col min="14093" max="14093" width="12.1640625" style="5" customWidth="1"/>
    <col min="14094" max="14094" width="14.83203125" style="5" customWidth="1"/>
    <col min="14095" max="14332" width="11.5" style="5"/>
    <col min="14333" max="14333" width="5.6640625" style="5" customWidth="1"/>
    <col min="14334" max="14334" width="57" style="5" customWidth="1"/>
    <col min="14335" max="14336" width="11.5" style="5" customWidth="1"/>
    <col min="14337" max="14337" width="37.83203125" style="5" customWidth="1"/>
    <col min="14338" max="14340" width="11.5" style="5" customWidth="1"/>
    <col min="14341" max="14346" width="4.6640625" style="5" customWidth="1"/>
    <col min="14347" max="14348" width="11.5" style="5"/>
    <col min="14349" max="14349" width="12.1640625" style="5" customWidth="1"/>
    <col min="14350" max="14350" width="14.83203125" style="5" customWidth="1"/>
    <col min="14351" max="14588" width="11.5" style="5"/>
    <col min="14589" max="14589" width="5.6640625" style="5" customWidth="1"/>
    <col min="14590" max="14590" width="57" style="5" customWidth="1"/>
    <col min="14591" max="14592" width="11.5" style="5" customWidth="1"/>
    <col min="14593" max="14593" width="37.83203125" style="5" customWidth="1"/>
    <col min="14594" max="14596" width="11.5" style="5" customWidth="1"/>
    <col min="14597" max="14602" width="4.6640625" style="5" customWidth="1"/>
    <col min="14603" max="14604" width="11.5" style="5"/>
    <col min="14605" max="14605" width="12.1640625" style="5" customWidth="1"/>
    <col min="14606" max="14606" width="14.83203125" style="5" customWidth="1"/>
    <col min="14607" max="14844" width="11.5" style="5"/>
    <col min="14845" max="14845" width="5.6640625" style="5" customWidth="1"/>
    <col min="14846" max="14846" width="57" style="5" customWidth="1"/>
    <col min="14847" max="14848" width="11.5" style="5" customWidth="1"/>
    <col min="14849" max="14849" width="37.83203125" style="5" customWidth="1"/>
    <col min="14850" max="14852" width="11.5" style="5" customWidth="1"/>
    <col min="14853" max="14858" width="4.6640625" style="5" customWidth="1"/>
    <col min="14859" max="14860" width="11.5" style="5"/>
    <col min="14861" max="14861" width="12.1640625" style="5" customWidth="1"/>
    <col min="14862" max="14862" width="14.83203125" style="5" customWidth="1"/>
    <col min="14863" max="15100" width="11.5" style="5"/>
    <col min="15101" max="15101" width="5.6640625" style="5" customWidth="1"/>
    <col min="15102" max="15102" width="57" style="5" customWidth="1"/>
    <col min="15103" max="15104" width="11.5" style="5" customWidth="1"/>
    <col min="15105" max="15105" width="37.83203125" style="5" customWidth="1"/>
    <col min="15106" max="15108" width="11.5" style="5" customWidth="1"/>
    <col min="15109" max="15114" width="4.6640625" style="5" customWidth="1"/>
    <col min="15115" max="15116" width="11.5" style="5"/>
    <col min="15117" max="15117" width="12.1640625" style="5" customWidth="1"/>
    <col min="15118" max="15118" width="14.83203125" style="5" customWidth="1"/>
    <col min="15119" max="15356" width="11.5" style="5"/>
    <col min="15357" max="15357" width="5.6640625" style="5" customWidth="1"/>
    <col min="15358" max="15358" width="57" style="5" customWidth="1"/>
    <col min="15359" max="15360" width="11.5" style="5" customWidth="1"/>
    <col min="15361" max="15361" width="37.83203125" style="5" customWidth="1"/>
    <col min="15362" max="15364" width="11.5" style="5" customWidth="1"/>
    <col min="15365" max="15370" width="4.6640625" style="5" customWidth="1"/>
    <col min="15371" max="15372" width="11.5" style="5"/>
    <col min="15373" max="15373" width="12.1640625" style="5" customWidth="1"/>
    <col min="15374" max="15374" width="14.83203125" style="5" customWidth="1"/>
    <col min="15375" max="15612" width="11.5" style="5"/>
    <col min="15613" max="15613" width="5.6640625" style="5" customWidth="1"/>
    <col min="15614" max="15614" width="57" style="5" customWidth="1"/>
    <col min="15615" max="15616" width="11.5" style="5" customWidth="1"/>
    <col min="15617" max="15617" width="37.83203125" style="5" customWidth="1"/>
    <col min="15618" max="15620" width="11.5" style="5" customWidth="1"/>
    <col min="15621" max="15626" width="4.6640625" style="5" customWidth="1"/>
    <col min="15627" max="15628" width="11.5" style="5"/>
    <col min="15629" max="15629" width="12.1640625" style="5" customWidth="1"/>
    <col min="15630" max="15630" width="14.83203125" style="5" customWidth="1"/>
    <col min="15631" max="15868" width="11.5" style="5"/>
    <col min="15869" max="15869" width="5.6640625" style="5" customWidth="1"/>
    <col min="15870" max="15870" width="57" style="5" customWidth="1"/>
    <col min="15871" max="15872" width="11.5" style="5" customWidth="1"/>
    <col min="15873" max="15873" width="37.83203125" style="5" customWidth="1"/>
    <col min="15874" max="15876" width="11.5" style="5" customWidth="1"/>
    <col min="15877" max="15882" width="4.6640625" style="5" customWidth="1"/>
    <col min="15883" max="15884" width="11.5" style="5"/>
    <col min="15885" max="15885" width="12.1640625" style="5" customWidth="1"/>
    <col min="15886" max="15886" width="14.83203125" style="5" customWidth="1"/>
    <col min="15887" max="16124" width="11.5" style="5"/>
    <col min="16125" max="16125" width="5.6640625" style="5" customWidth="1"/>
    <col min="16126" max="16126" width="57" style="5" customWidth="1"/>
    <col min="16127" max="16128" width="11.5" style="5" customWidth="1"/>
    <col min="16129" max="16129" width="37.83203125" style="5" customWidth="1"/>
    <col min="16130" max="16132" width="11.5" style="5" customWidth="1"/>
    <col min="16133" max="16138" width="4.6640625" style="5" customWidth="1"/>
    <col min="16139" max="16140" width="11.5" style="5"/>
    <col min="16141" max="16141" width="12.1640625" style="5" customWidth="1"/>
    <col min="16142" max="16142" width="14.83203125" style="5" customWidth="1"/>
    <col min="16143" max="16384" width="11.5" style="5"/>
  </cols>
  <sheetData>
    <row r="2" spans="2:17" ht="18.75" customHeight="1" x14ac:dyDescent="0.2">
      <c r="B2" s="159" t="s">
        <v>17</v>
      </c>
      <c r="C2" s="160"/>
      <c r="D2" s="160"/>
      <c r="E2" s="160"/>
      <c r="F2" s="160"/>
      <c r="G2" s="160"/>
      <c r="H2" s="160"/>
      <c r="I2" s="160"/>
      <c r="J2" s="161"/>
    </row>
    <row r="3" spans="2:17" x14ac:dyDescent="0.2">
      <c r="B3" s="162"/>
      <c r="C3" s="163"/>
      <c r="D3" s="163"/>
      <c r="E3" s="163"/>
      <c r="F3" s="163"/>
      <c r="G3" s="163"/>
      <c r="H3" s="163"/>
      <c r="I3" s="163"/>
      <c r="J3" s="164"/>
    </row>
    <row r="4" spans="2:17" ht="18.75" customHeight="1" x14ac:dyDescent="0.2">
      <c r="B4" s="165"/>
      <c r="C4" s="166"/>
      <c r="D4" s="166"/>
      <c r="E4" s="166"/>
      <c r="F4" s="166"/>
      <c r="G4" s="166"/>
      <c r="H4" s="166"/>
      <c r="I4" s="166"/>
      <c r="J4" s="167"/>
    </row>
    <row r="5" spans="2:17" ht="30.75" customHeight="1" x14ac:dyDescent="0.2">
      <c r="B5" s="168" t="s">
        <v>0</v>
      </c>
      <c r="C5" s="169"/>
      <c r="D5" s="172" t="s">
        <v>10</v>
      </c>
      <c r="E5" s="168" t="s">
        <v>1</v>
      </c>
      <c r="F5" s="169"/>
      <c r="G5" s="174" t="s">
        <v>5</v>
      </c>
      <c r="H5" s="175"/>
      <c r="I5" s="176"/>
      <c r="J5" s="169" t="s">
        <v>9</v>
      </c>
      <c r="K5" s="15"/>
      <c r="L5" s="15"/>
      <c r="M5" s="15"/>
      <c r="N5" s="15"/>
      <c r="O5" s="15"/>
      <c r="P5" s="15"/>
      <c r="Q5" s="15"/>
    </row>
    <row r="6" spans="2:17" ht="16" x14ac:dyDescent="0.2">
      <c r="B6" s="170"/>
      <c r="C6" s="171"/>
      <c r="D6" s="173"/>
      <c r="E6" s="170"/>
      <c r="F6" s="171"/>
      <c r="G6" s="60" t="s">
        <v>8</v>
      </c>
      <c r="H6" s="60" t="s">
        <v>7</v>
      </c>
      <c r="I6" s="125" t="s">
        <v>6</v>
      </c>
      <c r="J6" s="171"/>
      <c r="K6" s="13"/>
      <c r="L6" s="13"/>
      <c r="M6" s="13"/>
      <c r="N6" s="13"/>
      <c r="O6" s="13"/>
      <c r="P6" s="14"/>
      <c r="Q6" s="14"/>
    </row>
    <row r="7" spans="2:17" ht="20" x14ac:dyDescent="0.2">
      <c r="B7" s="40" t="s">
        <v>3</v>
      </c>
      <c r="C7" s="19"/>
      <c r="D7" s="20"/>
      <c r="E7" s="21"/>
      <c r="F7" s="22"/>
      <c r="G7" s="23"/>
      <c r="H7" s="23"/>
      <c r="I7" s="23"/>
      <c r="J7" s="52">
        <f>AVERAGE(J11,J21,J35,J42,J51,J58)</f>
        <v>0</v>
      </c>
      <c r="O7" s="56"/>
    </row>
    <row r="8" spans="2:17" ht="15" customHeight="1" x14ac:dyDescent="0.2">
      <c r="B8" s="50">
        <v>1.1000000000000001</v>
      </c>
      <c r="C8" s="17" t="s">
        <v>20</v>
      </c>
      <c r="D8" s="29">
        <v>5.3</v>
      </c>
      <c r="E8" s="30" t="s">
        <v>2</v>
      </c>
      <c r="F8" s="17"/>
      <c r="G8" s="27"/>
      <c r="H8" s="27" t="s">
        <v>4</v>
      </c>
      <c r="I8" s="27"/>
      <c r="J8" s="28"/>
    </row>
    <row r="9" spans="2:17" ht="30" customHeight="1" x14ac:dyDescent="0.2">
      <c r="B9" s="50">
        <v>1.1000000000000001</v>
      </c>
      <c r="C9" s="65" t="s">
        <v>18</v>
      </c>
      <c r="D9" s="29">
        <v>5.3</v>
      </c>
      <c r="E9" s="30" t="s">
        <v>2</v>
      </c>
      <c r="F9" s="8"/>
      <c r="G9" s="27"/>
      <c r="H9" s="27" t="s">
        <v>4</v>
      </c>
      <c r="I9" s="27"/>
      <c r="J9" s="28"/>
    </row>
    <row r="10" spans="2:17" ht="32" x14ac:dyDescent="0.2">
      <c r="B10" s="50">
        <v>1.1000000000000001</v>
      </c>
      <c r="C10" s="65" t="s">
        <v>19</v>
      </c>
      <c r="D10" s="29">
        <v>5.3</v>
      </c>
      <c r="E10" s="30" t="s">
        <v>2</v>
      </c>
      <c r="F10" s="8"/>
      <c r="G10" s="27"/>
      <c r="H10" s="27" t="s">
        <v>4</v>
      </c>
      <c r="I10" s="27"/>
      <c r="J10" s="28"/>
    </row>
    <row r="11" spans="2:17" x14ac:dyDescent="0.2">
      <c r="C11" s="7"/>
      <c r="D11" s="6"/>
      <c r="F11" s="7"/>
      <c r="G11" s="39">
        <f>COUNTIF(G8:G10,"x")</f>
        <v>0</v>
      </c>
      <c r="H11" s="39">
        <f>COUNTIF(H8:H10,"x")</f>
        <v>3</v>
      </c>
      <c r="I11" s="39">
        <f>COUNTIF(I8:I10,"x")</f>
        <v>0</v>
      </c>
      <c r="J11" s="51">
        <f>IF(I11=3,"NA",G11/(3-I11))</f>
        <v>0</v>
      </c>
      <c r="Q11" s="1"/>
    </row>
    <row r="12" spans="2:17" x14ac:dyDescent="0.2">
      <c r="C12" s="7"/>
      <c r="D12" s="6"/>
      <c r="F12" s="7"/>
      <c r="G12" s="25"/>
      <c r="H12" s="25"/>
    </row>
    <row r="13" spans="2:17" ht="32" x14ac:dyDescent="0.2">
      <c r="B13" s="35">
        <v>1.2</v>
      </c>
      <c r="C13" s="8" t="s">
        <v>310</v>
      </c>
      <c r="D13" s="10" t="s">
        <v>21</v>
      </c>
      <c r="E13" s="18" t="s">
        <v>2</v>
      </c>
      <c r="F13" s="26"/>
      <c r="G13" s="47"/>
      <c r="H13" s="48"/>
      <c r="I13" s="48"/>
      <c r="J13" s="49"/>
    </row>
    <row r="14" spans="2:17" ht="17.25" customHeight="1" x14ac:dyDescent="0.2">
      <c r="B14" s="35">
        <v>1.2</v>
      </c>
      <c r="C14" s="67" t="s">
        <v>22</v>
      </c>
      <c r="D14" s="9">
        <v>5.3</v>
      </c>
      <c r="E14" s="18" t="s">
        <v>2</v>
      </c>
      <c r="F14" s="8"/>
      <c r="G14" s="27"/>
      <c r="H14" s="27" t="s">
        <v>4</v>
      </c>
      <c r="I14" s="27"/>
      <c r="J14" s="28"/>
    </row>
    <row r="15" spans="2:17" ht="15" customHeight="1" x14ac:dyDescent="0.2">
      <c r="B15" s="35">
        <v>1.2</v>
      </c>
      <c r="C15" s="68" t="s">
        <v>23</v>
      </c>
      <c r="D15" s="9">
        <v>5.3</v>
      </c>
      <c r="E15" s="18" t="s">
        <v>2</v>
      </c>
      <c r="F15" s="8"/>
      <c r="G15" s="10"/>
      <c r="H15" s="10" t="s">
        <v>4</v>
      </c>
      <c r="I15" s="10"/>
      <c r="J15" s="11"/>
    </row>
    <row r="16" spans="2:17" ht="18" customHeight="1" x14ac:dyDescent="0.2">
      <c r="B16" s="35">
        <v>1.2</v>
      </c>
      <c r="C16" s="8" t="s">
        <v>24</v>
      </c>
      <c r="D16" s="9">
        <v>5.3</v>
      </c>
      <c r="E16" s="18" t="s">
        <v>2</v>
      </c>
      <c r="F16" s="8"/>
      <c r="G16" s="10"/>
      <c r="H16" s="10" t="s">
        <v>4</v>
      </c>
      <c r="I16" s="10"/>
      <c r="J16" s="11"/>
    </row>
    <row r="17" spans="2:10" ht="32" x14ac:dyDescent="0.2">
      <c r="B17" s="35">
        <v>1.2</v>
      </c>
      <c r="C17" s="8" t="s">
        <v>14</v>
      </c>
      <c r="D17" s="9">
        <v>5.3</v>
      </c>
      <c r="E17" s="18" t="s">
        <v>2</v>
      </c>
      <c r="F17" s="8"/>
      <c r="G17" s="10"/>
      <c r="H17" s="10" t="s">
        <v>4</v>
      </c>
      <c r="I17" s="10"/>
      <c r="J17" s="11"/>
    </row>
    <row r="18" spans="2:10" ht="46.5" customHeight="1" x14ac:dyDescent="0.2">
      <c r="B18" s="35">
        <v>1.2</v>
      </c>
      <c r="C18" s="8" t="s">
        <v>25</v>
      </c>
      <c r="D18" s="9" t="s">
        <v>294</v>
      </c>
      <c r="E18" s="18" t="s">
        <v>2</v>
      </c>
      <c r="F18" s="8"/>
      <c r="G18" s="10"/>
      <c r="H18" s="10" t="s">
        <v>4</v>
      </c>
      <c r="I18" s="10"/>
      <c r="J18" s="11"/>
    </row>
    <row r="19" spans="2:10" ht="18" customHeight="1" x14ac:dyDescent="0.2">
      <c r="B19" s="35">
        <v>1.2</v>
      </c>
      <c r="C19" s="8" t="s">
        <v>26</v>
      </c>
      <c r="D19" s="9" t="s">
        <v>295</v>
      </c>
      <c r="E19" s="18" t="s">
        <v>2</v>
      </c>
      <c r="F19" s="8"/>
      <c r="G19" s="10"/>
      <c r="H19" s="10" t="s">
        <v>4</v>
      </c>
      <c r="I19" s="10"/>
      <c r="J19" s="11"/>
    </row>
    <row r="20" spans="2:10" ht="18.75" customHeight="1" x14ac:dyDescent="0.2">
      <c r="B20" s="35">
        <v>1.2</v>
      </c>
      <c r="C20" s="8" t="s">
        <v>27</v>
      </c>
      <c r="D20" s="9" t="s">
        <v>296</v>
      </c>
      <c r="E20" s="18" t="s">
        <v>2</v>
      </c>
      <c r="F20" s="8"/>
      <c r="G20" s="10"/>
      <c r="H20" s="10" t="s">
        <v>4</v>
      </c>
      <c r="I20" s="10"/>
      <c r="J20" s="11"/>
    </row>
    <row r="21" spans="2:10" x14ac:dyDescent="0.2">
      <c r="C21" s="7"/>
      <c r="D21" s="6"/>
      <c r="F21" s="7"/>
      <c r="G21" s="39">
        <f>COUNTIF(G14:G20,"x")</f>
        <v>0</v>
      </c>
      <c r="H21" s="39">
        <f>COUNTIF(H14:H20,"x")</f>
        <v>7</v>
      </c>
      <c r="I21" s="39">
        <f>COUNTIF(I14:I20,"x")</f>
        <v>0</v>
      </c>
      <c r="J21" s="51">
        <f>IF(I21=7,"NA",G21/(7-I21))</f>
        <v>0</v>
      </c>
    </row>
    <row r="22" spans="2:10" x14ac:dyDescent="0.2">
      <c r="C22" s="7"/>
      <c r="D22" s="6"/>
      <c r="F22" s="7"/>
      <c r="G22" s="25"/>
      <c r="H22" s="25"/>
    </row>
    <row r="23" spans="2:10" ht="15.75" customHeight="1" x14ac:dyDescent="0.2">
      <c r="B23" s="35">
        <v>1.3</v>
      </c>
      <c r="C23" s="69" t="s">
        <v>311</v>
      </c>
      <c r="D23" s="70" t="s">
        <v>39</v>
      </c>
      <c r="E23" s="18" t="s">
        <v>2</v>
      </c>
      <c r="F23" s="26"/>
      <c r="G23" s="47"/>
      <c r="H23" s="48"/>
      <c r="I23" s="48"/>
      <c r="J23" s="49"/>
    </row>
    <row r="24" spans="2:10" ht="15" customHeight="1" x14ac:dyDescent="0.2">
      <c r="B24" s="35">
        <v>1.3</v>
      </c>
      <c r="C24" s="69" t="s">
        <v>28</v>
      </c>
      <c r="D24" s="9" t="s">
        <v>297</v>
      </c>
      <c r="E24" s="18" t="s">
        <v>2</v>
      </c>
      <c r="F24" s="26"/>
      <c r="G24" s="27"/>
      <c r="H24" s="27" t="s">
        <v>4</v>
      </c>
      <c r="I24" s="27"/>
      <c r="J24" s="28"/>
    </row>
    <row r="25" spans="2:10" ht="15" customHeight="1" x14ac:dyDescent="0.2">
      <c r="B25" s="35">
        <v>1.3</v>
      </c>
      <c r="C25" s="69" t="s">
        <v>29</v>
      </c>
      <c r="D25" s="9" t="s">
        <v>297</v>
      </c>
      <c r="E25" s="18" t="s">
        <v>2</v>
      </c>
      <c r="F25" s="26"/>
      <c r="G25" s="10"/>
      <c r="H25" s="10" t="s">
        <v>4</v>
      </c>
      <c r="I25" s="10"/>
      <c r="J25" s="11"/>
    </row>
    <row r="26" spans="2:10" ht="15" customHeight="1" x14ac:dyDescent="0.2">
      <c r="B26" s="35">
        <v>1.3</v>
      </c>
      <c r="C26" s="69" t="s">
        <v>30</v>
      </c>
      <c r="D26" s="9" t="s">
        <v>297</v>
      </c>
      <c r="E26" s="18" t="s">
        <v>2</v>
      </c>
      <c r="F26" s="26"/>
      <c r="G26" s="10"/>
      <c r="H26" s="10" t="s">
        <v>4</v>
      </c>
      <c r="I26" s="10"/>
      <c r="J26" s="11"/>
    </row>
    <row r="27" spans="2:10" ht="15" customHeight="1" x14ac:dyDescent="0.2">
      <c r="B27" s="35">
        <v>1.3</v>
      </c>
      <c r="C27" s="69" t="s">
        <v>34</v>
      </c>
      <c r="D27" s="9" t="s">
        <v>297</v>
      </c>
      <c r="E27" s="18" t="s">
        <v>2</v>
      </c>
      <c r="F27" s="26"/>
      <c r="G27" s="10"/>
      <c r="H27" s="10" t="s">
        <v>4</v>
      </c>
      <c r="I27" s="10"/>
      <c r="J27" s="11"/>
    </row>
    <row r="28" spans="2:10" ht="15" customHeight="1" x14ac:dyDescent="0.2">
      <c r="B28" s="35">
        <v>1.3</v>
      </c>
      <c r="C28" s="69" t="s">
        <v>33</v>
      </c>
      <c r="D28" s="9" t="s">
        <v>297</v>
      </c>
      <c r="E28" s="18" t="s">
        <v>2</v>
      </c>
      <c r="F28" s="26"/>
      <c r="G28" s="10"/>
      <c r="H28" s="10" t="s">
        <v>4</v>
      </c>
      <c r="I28" s="10"/>
      <c r="J28" s="11"/>
    </row>
    <row r="29" spans="2:10" ht="15" customHeight="1" x14ac:dyDescent="0.2">
      <c r="B29" s="35">
        <v>1.3</v>
      </c>
      <c r="C29" s="8" t="s">
        <v>36</v>
      </c>
      <c r="D29" s="9" t="s">
        <v>297</v>
      </c>
      <c r="E29" s="18" t="s">
        <v>2</v>
      </c>
      <c r="F29" s="26"/>
      <c r="G29" s="10"/>
      <c r="H29" s="10" t="s">
        <v>4</v>
      </c>
      <c r="I29" s="10"/>
      <c r="J29" s="11"/>
    </row>
    <row r="30" spans="2:10" ht="15.75" customHeight="1" x14ac:dyDescent="0.2">
      <c r="B30" s="35">
        <v>1.3</v>
      </c>
      <c r="C30" s="8" t="s">
        <v>35</v>
      </c>
      <c r="D30" s="9" t="s">
        <v>297</v>
      </c>
      <c r="E30" s="18" t="s">
        <v>2</v>
      </c>
      <c r="F30" s="26"/>
      <c r="G30" s="10"/>
      <c r="H30" s="10" t="s">
        <v>4</v>
      </c>
      <c r="I30" s="10"/>
      <c r="J30" s="11"/>
    </row>
    <row r="31" spans="2:10" ht="15" customHeight="1" x14ac:dyDescent="0.2">
      <c r="B31" s="35">
        <v>1.3</v>
      </c>
      <c r="C31" s="69" t="s">
        <v>37</v>
      </c>
      <c r="D31" s="9" t="s">
        <v>297</v>
      </c>
      <c r="E31" s="18" t="s">
        <v>2</v>
      </c>
      <c r="F31" s="26"/>
      <c r="G31" s="10"/>
      <c r="H31" s="10" t="s">
        <v>4</v>
      </c>
      <c r="I31" s="10"/>
      <c r="J31" s="11"/>
    </row>
    <row r="32" spans="2:10" ht="15" customHeight="1" x14ac:dyDescent="0.2">
      <c r="B32" s="35">
        <v>1.3</v>
      </c>
      <c r="C32" s="69" t="s">
        <v>38</v>
      </c>
      <c r="D32" s="9" t="s">
        <v>297</v>
      </c>
      <c r="E32" s="18" t="s">
        <v>2</v>
      </c>
      <c r="F32" s="8"/>
      <c r="G32" s="10"/>
      <c r="H32" s="10" t="s">
        <v>4</v>
      </c>
      <c r="I32" s="10"/>
      <c r="J32" s="11"/>
    </row>
    <row r="33" spans="2:10" ht="18" customHeight="1" x14ac:dyDescent="0.2">
      <c r="B33" s="35">
        <v>1.3</v>
      </c>
      <c r="C33" s="69" t="s">
        <v>31</v>
      </c>
      <c r="D33" s="9" t="s">
        <v>297</v>
      </c>
      <c r="E33" s="18" t="s">
        <v>2</v>
      </c>
      <c r="F33" s="8"/>
      <c r="G33" s="10"/>
      <c r="H33" s="10" t="s">
        <v>4</v>
      </c>
      <c r="I33" s="10"/>
      <c r="J33" s="11"/>
    </row>
    <row r="34" spans="2:10" ht="29.25" customHeight="1" x14ac:dyDescent="0.2">
      <c r="B34" s="35">
        <v>1.3</v>
      </c>
      <c r="C34" s="65" t="s">
        <v>32</v>
      </c>
      <c r="D34" s="9" t="s">
        <v>297</v>
      </c>
      <c r="E34" s="18" t="s">
        <v>2</v>
      </c>
      <c r="F34" s="8"/>
      <c r="G34" s="10"/>
      <c r="H34" s="10" t="s">
        <v>4</v>
      </c>
      <c r="I34" s="10"/>
      <c r="J34" s="11"/>
    </row>
    <row r="35" spans="2:10" x14ac:dyDescent="0.2">
      <c r="C35" s="7"/>
      <c r="D35" s="6"/>
      <c r="F35" s="7"/>
      <c r="G35" s="39">
        <f>COUNTIF(G24:G34,"x")</f>
        <v>0</v>
      </c>
      <c r="H35" s="39">
        <f>COUNTIF(H24:H34,"x")</f>
        <v>11</v>
      </c>
      <c r="I35" s="39">
        <f>COUNTIF(I24:I34,"x")</f>
        <v>0</v>
      </c>
      <c r="J35" s="51">
        <f>IF(I35=11,"NA",G35/(11-I35))</f>
        <v>0</v>
      </c>
    </row>
    <row r="36" spans="2:10" x14ac:dyDescent="0.2">
      <c r="C36" s="7"/>
      <c r="D36" s="6"/>
      <c r="F36" s="7"/>
      <c r="G36" s="25"/>
      <c r="H36" s="25"/>
    </row>
    <row r="37" spans="2:10" ht="30.75" customHeight="1" x14ac:dyDescent="0.2">
      <c r="B37" s="35">
        <v>1.4</v>
      </c>
      <c r="C37" s="83" t="s">
        <v>309</v>
      </c>
      <c r="D37" s="85" t="s">
        <v>46</v>
      </c>
      <c r="E37" s="31" t="s">
        <v>2</v>
      </c>
      <c r="F37" s="32"/>
      <c r="G37" s="47"/>
      <c r="H37" s="48"/>
      <c r="I37" s="48"/>
      <c r="J37" s="49"/>
    </row>
    <row r="38" spans="2:10" ht="15" customHeight="1" x14ac:dyDescent="0.2">
      <c r="B38" s="35">
        <v>1.4</v>
      </c>
      <c r="C38" s="8" t="s">
        <v>42</v>
      </c>
      <c r="D38" s="9" t="s">
        <v>298</v>
      </c>
      <c r="E38" s="31" t="s">
        <v>2</v>
      </c>
      <c r="F38" s="8"/>
      <c r="G38" s="27"/>
      <c r="H38" s="27" t="s">
        <v>4</v>
      </c>
      <c r="I38" s="27"/>
      <c r="J38" s="11"/>
    </row>
    <row r="39" spans="2:10" ht="30" customHeight="1" x14ac:dyDescent="0.2">
      <c r="B39" s="35">
        <v>1.4</v>
      </c>
      <c r="C39" s="141" t="s">
        <v>43</v>
      </c>
      <c r="D39" s="9" t="s">
        <v>298</v>
      </c>
      <c r="E39" s="31" t="s">
        <v>2</v>
      </c>
      <c r="F39" s="8"/>
      <c r="G39" s="27"/>
      <c r="H39" s="27" t="s">
        <v>4</v>
      </c>
      <c r="I39" s="27"/>
      <c r="J39" s="11"/>
    </row>
    <row r="40" spans="2:10" ht="31.5" customHeight="1" x14ac:dyDescent="0.2">
      <c r="B40" s="35">
        <v>1.4</v>
      </c>
      <c r="C40" s="141" t="s">
        <v>44</v>
      </c>
      <c r="D40" s="9" t="s">
        <v>298</v>
      </c>
      <c r="E40" s="18" t="s">
        <v>2</v>
      </c>
      <c r="F40" s="8"/>
      <c r="G40" s="27"/>
      <c r="H40" s="27" t="s">
        <v>4</v>
      </c>
      <c r="I40" s="27"/>
      <c r="J40" s="11"/>
    </row>
    <row r="41" spans="2:10" ht="30" customHeight="1" x14ac:dyDescent="0.2">
      <c r="B41" s="35">
        <v>1.4</v>
      </c>
      <c r="C41" s="142" t="s">
        <v>45</v>
      </c>
      <c r="D41" s="9" t="s">
        <v>298</v>
      </c>
      <c r="E41" s="18" t="s">
        <v>2</v>
      </c>
      <c r="F41" s="8"/>
      <c r="G41" s="27"/>
      <c r="H41" s="27" t="s">
        <v>4</v>
      </c>
      <c r="I41" s="27"/>
      <c r="J41" s="11"/>
    </row>
    <row r="42" spans="2:10" x14ac:dyDescent="0.2">
      <c r="C42" s="7"/>
      <c r="D42" s="6"/>
      <c r="F42" s="7"/>
      <c r="G42" s="38">
        <f>COUNTIF(G38:G41,"x")</f>
        <v>0</v>
      </c>
      <c r="H42" s="38">
        <f>COUNTIF(H38:H41,"x")</f>
        <v>4</v>
      </c>
      <c r="I42" s="38">
        <f>COUNTIF(I38:I41,"x")</f>
        <v>0</v>
      </c>
      <c r="J42" s="51">
        <f>IF(I42=4,"NA",G42/(4-I42))</f>
        <v>0</v>
      </c>
    </row>
    <row r="43" spans="2:10" x14ac:dyDescent="0.2">
      <c r="C43" s="7"/>
      <c r="D43" s="6"/>
      <c r="F43" s="7"/>
      <c r="G43" s="82"/>
      <c r="H43" s="82"/>
      <c r="I43" s="82"/>
      <c r="J43" s="80"/>
    </row>
    <row r="44" spans="2:10" ht="27" x14ac:dyDescent="0.2">
      <c r="B44" s="35">
        <v>1.5</v>
      </c>
      <c r="C44" s="65" t="s">
        <v>41</v>
      </c>
      <c r="D44" s="70" t="s">
        <v>40</v>
      </c>
      <c r="E44" s="31" t="s">
        <v>2</v>
      </c>
      <c r="F44" s="32"/>
      <c r="G44" s="81"/>
      <c r="H44" s="48"/>
      <c r="I44" s="48"/>
      <c r="J44" s="49"/>
    </row>
    <row r="45" spans="2:10" ht="15" customHeight="1" x14ac:dyDescent="0.2">
      <c r="B45" s="35">
        <v>1.5</v>
      </c>
      <c r="C45" s="8" t="s">
        <v>300</v>
      </c>
      <c r="D45" s="9" t="s">
        <v>295</v>
      </c>
      <c r="E45" s="31" t="s">
        <v>2</v>
      </c>
      <c r="F45" s="8"/>
      <c r="G45" s="27"/>
      <c r="H45" s="27" t="s">
        <v>4</v>
      </c>
      <c r="I45" s="27"/>
      <c r="J45" s="11"/>
    </row>
    <row r="46" spans="2:10" ht="15.75" customHeight="1" x14ac:dyDescent="0.2">
      <c r="B46" s="35">
        <v>1.5</v>
      </c>
      <c r="C46" s="8" t="s">
        <v>301</v>
      </c>
      <c r="D46" s="9" t="s">
        <v>295</v>
      </c>
      <c r="E46" s="31" t="s">
        <v>2</v>
      </c>
      <c r="F46" s="8"/>
      <c r="G46" s="27"/>
      <c r="H46" s="27" t="s">
        <v>4</v>
      </c>
      <c r="I46" s="27"/>
      <c r="J46" s="11"/>
    </row>
    <row r="47" spans="2:10" ht="16.5" customHeight="1" x14ac:dyDescent="0.2">
      <c r="B47" s="35">
        <v>1.5</v>
      </c>
      <c r="C47" s="71" t="s">
        <v>299</v>
      </c>
      <c r="D47" s="9" t="s">
        <v>295</v>
      </c>
      <c r="E47" s="31" t="s">
        <v>2</v>
      </c>
      <c r="F47" s="8"/>
      <c r="G47" s="27"/>
      <c r="H47" s="27" t="s">
        <v>4</v>
      </c>
      <c r="I47" s="27"/>
      <c r="J47" s="11"/>
    </row>
    <row r="48" spans="2:10" ht="15" customHeight="1" x14ac:dyDescent="0.2">
      <c r="B48" s="35">
        <v>1.5</v>
      </c>
      <c r="C48" s="8" t="s">
        <v>302</v>
      </c>
      <c r="D48" s="9" t="s">
        <v>295</v>
      </c>
      <c r="E48" s="31" t="s">
        <v>2</v>
      </c>
      <c r="F48" s="8"/>
      <c r="G48" s="27"/>
      <c r="H48" s="27" t="s">
        <v>4</v>
      </c>
      <c r="I48" s="27"/>
      <c r="J48" s="11"/>
    </row>
    <row r="49" spans="2:31" s="79" customFormat="1" ht="12.75" customHeight="1" x14ac:dyDescent="0.2">
      <c r="B49" s="35">
        <v>1.5</v>
      </c>
      <c r="C49" s="71" t="s">
        <v>303</v>
      </c>
      <c r="D49" s="9" t="s">
        <v>295</v>
      </c>
      <c r="E49" s="31" t="s">
        <v>2</v>
      </c>
      <c r="F49" s="68"/>
      <c r="G49" s="27"/>
      <c r="H49" s="27" t="s">
        <v>4</v>
      </c>
      <c r="I49" s="27"/>
      <c r="J49" s="77"/>
      <c r="K49" s="78"/>
      <c r="L49" s="78"/>
      <c r="M49" s="78"/>
      <c r="N49" s="78"/>
      <c r="O49" s="78"/>
      <c r="P49" s="78"/>
      <c r="Q49" s="78"/>
      <c r="R49" s="78"/>
      <c r="S49" s="78"/>
      <c r="T49" s="78"/>
      <c r="U49" s="78"/>
      <c r="V49" s="78"/>
      <c r="W49" s="78"/>
      <c r="X49" s="78"/>
      <c r="Y49" s="78"/>
      <c r="Z49" s="78"/>
      <c r="AA49" s="78"/>
      <c r="AB49" s="78"/>
      <c r="AC49" s="78"/>
      <c r="AD49" s="78"/>
      <c r="AE49" s="78"/>
    </row>
    <row r="50" spans="2:31" ht="15" customHeight="1" x14ac:dyDescent="0.2">
      <c r="B50" s="35">
        <v>1.5</v>
      </c>
      <c r="C50" s="65" t="s">
        <v>304</v>
      </c>
      <c r="D50" s="9" t="s">
        <v>295</v>
      </c>
      <c r="E50" s="18" t="s">
        <v>2</v>
      </c>
      <c r="F50" s="8"/>
      <c r="G50" s="27"/>
      <c r="H50" s="27" t="s">
        <v>4</v>
      </c>
      <c r="I50" s="27"/>
      <c r="J50" s="11"/>
    </row>
    <row r="51" spans="2:31" ht="15" customHeight="1" x14ac:dyDescent="0.2">
      <c r="C51" s="7"/>
      <c r="D51" s="6"/>
      <c r="F51" s="7"/>
      <c r="G51" s="38">
        <f>COUNTIF(G45:G50,"x")</f>
        <v>0</v>
      </c>
      <c r="H51" s="38">
        <f>COUNTIF(H45:H50,"x")</f>
        <v>6</v>
      </c>
      <c r="I51" s="38">
        <f>COUNTIF(I45:I50,"x")</f>
        <v>0</v>
      </c>
      <c r="J51" s="74">
        <f>IF(I51=6,"NA",G51/(6-I51))</f>
        <v>0</v>
      </c>
    </row>
    <row r="52" spans="2:31" ht="15" customHeight="1" x14ac:dyDescent="0.2">
      <c r="C52" s="7"/>
      <c r="D52" s="6"/>
      <c r="F52" s="7"/>
      <c r="G52" s="33"/>
      <c r="H52" s="33"/>
      <c r="I52" s="33"/>
      <c r="J52" s="76"/>
    </row>
    <row r="53" spans="2:31" ht="29.25" customHeight="1" x14ac:dyDescent="0.2">
      <c r="B53" s="35">
        <v>1.6</v>
      </c>
      <c r="C53" s="65" t="s">
        <v>52</v>
      </c>
      <c r="D53" s="85" t="s">
        <v>47</v>
      </c>
      <c r="E53" s="18" t="s">
        <v>2</v>
      </c>
      <c r="F53" s="26"/>
      <c r="G53" s="47"/>
      <c r="H53" s="48"/>
      <c r="I53" s="48"/>
      <c r="J53" s="49"/>
    </row>
    <row r="54" spans="2:31" ht="15" customHeight="1" x14ac:dyDescent="0.2">
      <c r="B54" s="35">
        <v>1.6</v>
      </c>
      <c r="C54" s="69" t="s">
        <v>48</v>
      </c>
      <c r="D54" s="9" t="s">
        <v>305</v>
      </c>
      <c r="E54" s="18" t="s">
        <v>2</v>
      </c>
      <c r="F54" s="8"/>
      <c r="G54" s="27"/>
      <c r="H54" s="27" t="s">
        <v>4</v>
      </c>
      <c r="I54" s="27"/>
      <c r="J54" s="28"/>
    </row>
    <row r="55" spans="2:31" ht="15" customHeight="1" x14ac:dyDescent="0.2">
      <c r="B55" s="46">
        <v>1.6</v>
      </c>
      <c r="C55" s="69" t="s">
        <v>49</v>
      </c>
      <c r="D55" s="9" t="s">
        <v>306</v>
      </c>
      <c r="E55" s="31" t="s">
        <v>2</v>
      </c>
      <c r="F55" s="16"/>
      <c r="G55" s="27"/>
      <c r="H55" s="10" t="s">
        <v>4</v>
      </c>
      <c r="I55" s="27"/>
      <c r="J55" s="11"/>
    </row>
    <row r="56" spans="2:31" ht="15" customHeight="1" x14ac:dyDescent="0.2">
      <c r="B56" s="46">
        <v>1.6</v>
      </c>
      <c r="C56" s="69" t="s">
        <v>51</v>
      </c>
      <c r="D56" s="9" t="s">
        <v>307</v>
      </c>
      <c r="E56" s="31" t="s">
        <v>2</v>
      </c>
      <c r="F56" s="8"/>
      <c r="G56" s="27"/>
      <c r="H56" s="27" t="s">
        <v>4</v>
      </c>
      <c r="I56" s="27"/>
      <c r="J56" s="11"/>
    </row>
    <row r="57" spans="2:31" ht="15" customHeight="1" x14ac:dyDescent="0.2">
      <c r="B57" s="35">
        <v>1.6</v>
      </c>
      <c r="C57" s="69" t="s">
        <v>50</v>
      </c>
      <c r="D57" s="9" t="s">
        <v>308</v>
      </c>
      <c r="E57" s="18" t="s">
        <v>2</v>
      </c>
      <c r="F57" s="8"/>
      <c r="G57" s="27"/>
      <c r="H57" s="27" t="s">
        <v>4</v>
      </c>
      <c r="I57" s="27"/>
      <c r="J57" s="11"/>
    </row>
    <row r="58" spans="2:31" x14ac:dyDescent="0.2">
      <c r="C58" s="7"/>
      <c r="D58" s="6"/>
      <c r="F58" s="7"/>
      <c r="G58" s="38">
        <f>COUNTIF(G54:G57,"x")</f>
        <v>0</v>
      </c>
      <c r="H58" s="38">
        <f>COUNTIF(H54:H57,"x")</f>
        <v>4</v>
      </c>
      <c r="I58" s="38">
        <f>COUNTIF(I54:I57,"x")</f>
        <v>0</v>
      </c>
      <c r="J58" s="51">
        <f>IF(I58=4,"NA",G58/(4-I58))</f>
        <v>0</v>
      </c>
    </row>
    <row r="59" spans="2:31" x14ac:dyDescent="0.2">
      <c r="C59" s="7"/>
      <c r="D59" s="6"/>
      <c r="F59" s="7"/>
      <c r="G59" s="33"/>
      <c r="H59" s="33"/>
      <c r="I59" s="33"/>
      <c r="J59" s="75"/>
    </row>
    <row r="60" spans="2:31" ht="20" x14ac:dyDescent="0.2">
      <c r="B60" s="40" t="s">
        <v>56</v>
      </c>
      <c r="C60" s="44"/>
      <c r="D60" s="42"/>
      <c r="E60" s="43"/>
      <c r="F60" s="44"/>
      <c r="G60" s="45"/>
      <c r="H60" s="45"/>
      <c r="I60" s="45"/>
      <c r="J60" s="52">
        <f>AVERAGE(J63,J66,J69,J72,J81,J84,J91,J101)</f>
        <v>0</v>
      </c>
    </row>
    <row r="61" spans="2:31" ht="33.75" customHeight="1" x14ac:dyDescent="0.2">
      <c r="B61" s="35">
        <v>2.1</v>
      </c>
      <c r="C61" s="83" t="s">
        <v>54</v>
      </c>
      <c r="D61" s="85" t="s">
        <v>53</v>
      </c>
      <c r="E61" s="18" t="s">
        <v>2</v>
      </c>
      <c r="F61" s="32"/>
      <c r="G61" s="10"/>
      <c r="H61" s="10" t="s">
        <v>4</v>
      </c>
      <c r="I61" s="10"/>
      <c r="J61" s="11"/>
    </row>
    <row r="62" spans="2:31" ht="35.25" customHeight="1" x14ac:dyDescent="0.2">
      <c r="B62" s="35">
        <v>2.2000000000000002</v>
      </c>
      <c r="C62" s="65" t="s">
        <v>55</v>
      </c>
      <c r="D62" s="85" t="s">
        <v>53</v>
      </c>
      <c r="E62" s="18" t="s">
        <v>2</v>
      </c>
      <c r="F62" s="8"/>
      <c r="G62" s="27"/>
      <c r="H62" s="27" t="s">
        <v>4</v>
      </c>
      <c r="I62" s="27"/>
      <c r="J62" s="28"/>
    </row>
    <row r="63" spans="2:31" x14ac:dyDescent="0.2">
      <c r="C63" s="7"/>
      <c r="D63" s="6"/>
      <c r="F63" s="7"/>
      <c r="G63" s="38">
        <f>COUNTIF(G61:G62,"x")</f>
        <v>0</v>
      </c>
      <c r="H63" s="38">
        <f>COUNTIF(H61:H62,"x")</f>
        <v>2</v>
      </c>
      <c r="I63" s="39">
        <f>COUNTIF(I61:I62,"x")</f>
        <v>0</v>
      </c>
      <c r="J63" s="51">
        <f>IF(I63=2,"NA",G63/(2-I63))</f>
        <v>0</v>
      </c>
    </row>
    <row r="64" spans="2:31" x14ac:dyDescent="0.2">
      <c r="C64" s="7"/>
      <c r="D64" s="6"/>
      <c r="F64" s="7"/>
      <c r="G64" s="33"/>
      <c r="H64" s="33"/>
    </row>
    <row r="65" spans="2:10" ht="32" x14ac:dyDescent="0.2">
      <c r="B65" s="35">
        <v>2.2999999999999998</v>
      </c>
      <c r="C65" s="65" t="s">
        <v>58</v>
      </c>
      <c r="D65" s="85" t="s">
        <v>57</v>
      </c>
      <c r="E65" s="18" t="s">
        <v>2</v>
      </c>
      <c r="F65" s="8"/>
      <c r="G65" s="10"/>
      <c r="H65" s="10" t="s">
        <v>4</v>
      </c>
      <c r="I65" s="10"/>
      <c r="J65" s="11"/>
    </row>
    <row r="66" spans="2:10" x14ac:dyDescent="0.2">
      <c r="C66" s="7"/>
      <c r="D66" s="6"/>
      <c r="F66" s="7"/>
      <c r="G66" s="39">
        <f>COUNTIF(G65:G65,"x")</f>
        <v>0</v>
      </c>
      <c r="H66" s="39">
        <f>COUNTIF(H65:H65,"x")</f>
        <v>1</v>
      </c>
      <c r="I66" s="39">
        <f t="shared" ref="I66" si="0">COUNTIF(I65:I65,"x")</f>
        <v>0</v>
      </c>
      <c r="J66" s="51">
        <f>IF(I66=1,"NA",G66/(1-I66))</f>
        <v>0</v>
      </c>
    </row>
    <row r="67" spans="2:10" x14ac:dyDescent="0.2">
      <c r="C67" s="7"/>
      <c r="D67" s="6"/>
      <c r="F67" s="7"/>
      <c r="G67" s="25"/>
      <c r="H67" s="25"/>
    </row>
    <row r="68" spans="2:10" ht="45" customHeight="1" x14ac:dyDescent="0.2">
      <c r="B68" s="35">
        <v>2.4</v>
      </c>
      <c r="C68" s="90" t="s">
        <v>60</v>
      </c>
      <c r="D68" s="85" t="s">
        <v>59</v>
      </c>
      <c r="E68" s="18" t="s">
        <v>2</v>
      </c>
      <c r="F68" s="26"/>
      <c r="G68" s="10"/>
      <c r="H68" s="10" t="s">
        <v>4</v>
      </c>
      <c r="I68" s="10"/>
      <c r="J68" s="87"/>
    </row>
    <row r="69" spans="2:10" x14ac:dyDescent="0.2">
      <c r="C69" s="7"/>
      <c r="D69" s="6"/>
      <c r="F69" s="7"/>
      <c r="G69" s="39">
        <f>COUNTIF(G68:G68,"x")</f>
        <v>0</v>
      </c>
      <c r="H69" s="39">
        <f>COUNTIF(H68:H68,"x")</f>
        <v>1</v>
      </c>
      <c r="I69" s="39">
        <f>COUNTIF(I68:I68,"x")</f>
        <v>0</v>
      </c>
      <c r="J69" s="51">
        <f>IF(I69=1,"NA",G69/(1-I69))</f>
        <v>0</v>
      </c>
    </row>
    <row r="70" spans="2:10" x14ac:dyDescent="0.2">
      <c r="C70" s="7"/>
      <c r="D70" s="6"/>
      <c r="F70" s="7"/>
      <c r="G70" s="25"/>
      <c r="H70" s="25"/>
    </row>
    <row r="71" spans="2:10" ht="32" x14ac:dyDescent="0.2">
      <c r="B71" s="35">
        <v>2.5</v>
      </c>
      <c r="C71" s="65" t="s">
        <v>62</v>
      </c>
      <c r="D71" s="70" t="s">
        <v>61</v>
      </c>
      <c r="E71" s="18" t="s">
        <v>2</v>
      </c>
      <c r="F71" s="8"/>
      <c r="G71" s="10"/>
      <c r="H71" s="10" t="s">
        <v>4</v>
      </c>
      <c r="I71" s="10"/>
      <c r="J71" s="11"/>
    </row>
    <row r="72" spans="2:10" x14ac:dyDescent="0.2">
      <c r="C72" s="7"/>
      <c r="D72" s="6"/>
      <c r="F72" s="7"/>
      <c r="G72" s="39">
        <f>COUNTIF(G71:G71,"x")</f>
        <v>0</v>
      </c>
      <c r="H72" s="39">
        <f>COUNTIF(H71:H71,"x")</f>
        <v>1</v>
      </c>
      <c r="I72" s="39">
        <f>COUNTIF(I71:I71,"x")</f>
        <v>0</v>
      </c>
      <c r="J72" s="51">
        <f>IF(I72=1,"NA",G72/(1-I72))</f>
        <v>0</v>
      </c>
    </row>
    <row r="73" spans="2:10" x14ac:dyDescent="0.2">
      <c r="C73" s="7"/>
      <c r="D73" s="6"/>
      <c r="F73" s="7"/>
      <c r="G73" s="25"/>
      <c r="H73" s="25"/>
    </row>
    <row r="74" spans="2:10" ht="21" customHeight="1" x14ac:dyDescent="0.2">
      <c r="B74" s="46">
        <v>2.6</v>
      </c>
      <c r="C74" s="65" t="s">
        <v>64</v>
      </c>
      <c r="D74" s="85">
        <v>12.2</v>
      </c>
      <c r="E74" s="18" t="s">
        <v>2</v>
      </c>
      <c r="F74" s="26"/>
      <c r="G74" s="47"/>
      <c r="H74" s="48"/>
      <c r="I74" s="48"/>
      <c r="J74" s="49"/>
    </row>
    <row r="75" spans="2:10" ht="30.75" customHeight="1" x14ac:dyDescent="0.2">
      <c r="B75" s="46">
        <v>2.6</v>
      </c>
      <c r="C75" s="65" t="s">
        <v>63</v>
      </c>
      <c r="D75" s="91">
        <v>12.2</v>
      </c>
      <c r="E75" s="18" t="s">
        <v>2</v>
      </c>
      <c r="F75" s="8"/>
      <c r="G75" s="10"/>
      <c r="H75" s="10" t="s">
        <v>4</v>
      </c>
      <c r="I75" s="10"/>
      <c r="J75" s="11"/>
    </row>
    <row r="76" spans="2:10" ht="13.5" customHeight="1" x14ac:dyDescent="0.2">
      <c r="B76" s="46">
        <v>2.6</v>
      </c>
      <c r="C76" s="69" t="s">
        <v>65</v>
      </c>
      <c r="D76" s="91">
        <v>12.2</v>
      </c>
      <c r="E76" s="18" t="s">
        <v>2</v>
      </c>
      <c r="F76" s="8"/>
      <c r="G76" s="10"/>
      <c r="H76" s="10" t="s">
        <v>4</v>
      </c>
      <c r="I76" s="10"/>
      <c r="J76" s="11"/>
    </row>
    <row r="77" spans="2:10" ht="32.25" customHeight="1" x14ac:dyDescent="0.2">
      <c r="B77" s="46">
        <v>2.6</v>
      </c>
      <c r="C77" s="142" t="s">
        <v>66</v>
      </c>
      <c r="D77" s="91">
        <v>12.2</v>
      </c>
      <c r="E77" s="18" t="s">
        <v>2</v>
      </c>
      <c r="F77" s="8"/>
      <c r="G77" s="10"/>
      <c r="H77" s="10" t="s">
        <v>4</v>
      </c>
      <c r="I77" s="10"/>
      <c r="J77" s="11"/>
    </row>
    <row r="78" spans="2:10" ht="18" customHeight="1" x14ac:dyDescent="0.2">
      <c r="B78" s="46">
        <v>2.6</v>
      </c>
      <c r="C78" s="84" t="s">
        <v>67</v>
      </c>
      <c r="D78" s="91">
        <v>12.2</v>
      </c>
      <c r="E78" s="18" t="s">
        <v>2</v>
      </c>
      <c r="F78" s="8"/>
      <c r="G78" s="10"/>
      <c r="H78" s="10" t="s">
        <v>4</v>
      </c>
      <c r="I78" s="10"/>
      <c r="J78" s="11"/>
    </row>
    <row r="79" spans="2:10" ht="16.5" customHeight="1" x14ac:dyDescent="0.2">
      <c r="B79" s="46">
        <v>2.6</v>
      </c>
      <c r="C79" s="69" t="s">
        <v>68</v>
      </c>
      <c r="D79" s="91">
        <v>12.2</v>
      </c>
      <c r="E79" s="18" t="s">
        <v>2</v>
      </c>
      <c r="F79" s="8"/>
      <c r="G79" s="10"/>
      <c r="H79" s="10" t="s">
        <v>4</v>
      </c>
      <c r="I79" s="10"/>
      <c r="J79" s="11"/>
    </row>
    <row r="80" spans="2:10" ht="32" x14ac:dyDescent="0.2">
      <c r="B80" s="35">
        <v>2.6</v>
      </c>
      <c r="C80" s="65" t="s">
        <v>69</v>
      </c>
      <c r="D80" s="91">
        <v>12.2</v>
      </c>
      <c r="E80" s="18" t="s">
        <v>2</v>
      </c>
      <c r="F80" s="8"/>
      <c r="G80" s="10"/>
      <c r="H80" s="10" t="s">
        <v>4</v>
      </c>
      <c r="I80" s="10"/>
      <c r="J80" s="11"/>
    </row>
    <row r="81" spans="2:10" x14ac:dyDescent="0.2">
      <c r="C81" s="7"/>
      <c r="D81" s="6"/>
      <c r="F81" s="7"/>
      <c r="G81" s="39">
        <f>COUNTIF(G75:G80,"x")</f>
        <v>0</v>
      </c>
      <c r="H81" s="39">
        <f>COUNTIF(H75:H80,"x")</f>
        <v>6</v>
      </c>
      <c r="I81" s="39">
        <f>COUNTIF(I75:I80,"x")</f>
        <v>0</v>
      </c>
      <c r="J81" s="51">
        <f>IF(I81=6,"NA",G81/(6-I81))</f>
        <v>0</v>
      </c>
    </row>
    <row r="82" spans="2:10" x14ac:dyDescent="0.2">
      <c r="C82" s="7"/>
      <c r="D82" s="6"/>
      <c r="F82" s="7"/>
      <c r="G82" s="25"/>
      <c r="H82" s="25"/>
    </row>
    <row r="83" spans="2:10" ht="32" x14ac:dyDescent="0.2">
      <c r="B83" s="35">
        <v>2.7</v>
      </c>
      <c r="C83" s="65" t="s">
        <v>70</v>
      </c>
      <c r="D83" s="85">
        <v>5.9</v>
      </c>
      <c r="E83" s="18" t="s">
        <v>2</v>
      </c>
      <c r="F83" s="8"/>
      <c r="G83" s="10"/>
      <c r="H83" s="10" t="s">
        <v>4</v>
      </c>
      <c r="I83" s="10"/>
      <c r="J83" s="11"/>
    </row>
    <row r="84" spans="2:10" x14ac:dyDescent="0.2">
      <c r="C84" s="7"/>
      <c r="D84" s="6"/>
      <c r="F84" s="7"/>
      <c r="G84" s="39">
        <f>COUNTIF(G83:G83,"x")</f>
        <v>0</v>
      </c>
      <c r="H84" s="39">
        <f>COUNTIF(H83:H83,"x")</f>
        <v>1</v>
      </c>
      <c r="I84" s="39">
        <f>COUNTIF(I83:I83,"x")</f>
        <v>0</v>
      </c>
      <c r="J84" s="51">
        <f>IF(I84=1,"NA",G84/(1-I84))</f>
        <v>0</v>
      </c>
    </row>
    <row r="85" spans="2:10" x14ac:dyDescent="0.2">
      <c r="C85" s="7"/>
      <c r="D85" s="6"/>
      <c r="F85" s="7"/>
      <c r="G85" s="25"/>
      <c r="H85" s="25"/>
    </row>
    <row r="86" spans="2:10" ht="32" x14ac:dyDescent="0.2">
      <c r="B86" s="35">
        <v>2.8</v>
      </c>
      <c r="C86" s="65" t="s">
        <v>71</v>
      </c>
      <c r="D86" s="85" t="s">
        <v>314</v>
      </c>
      <c r="E86" s="18" t="s">
        <v>2</v>
      </c>
      <c r="F86" s="26"/>
      <c r="G86" s="47"/>
      <c r="H86" s="48"/>
      <c r="I86" s="48"/>
      <c r="J86" s="49"/>
    </row>
    <row r="87" spans="2:10" ht="16.5" customHeight="1" x14ac:dyDescent="0.2">
      <c r="B87" s="35">
        <v>2.8</v>
      </c>
      <c r="C87" t="s">
        <v>312</v>
      </c>
      <c r="D87" s="9" t="s">
        <v>315</v>
      </c>
      <c r="E87" s="18" t="s">
        <v>2</v>
      </c>
      <c r="F87" s="8"/>
      <c r="G87" s="10"/>
      <c r="H87" s="27" t="s">
        <v>4</v>
      </c>
      <c r="I87" s="10"/>
      <c r="J87" s="28"/>
    </row>
    <row r="88" spans="2:10" ht="32" x14ac:dyDescent="0.2">
      <c r="B88" s="35">
        <v>2.8</v>
      </c>
      <c r="C88" s="65" t="s">
        <v>313</v>
      </c>
      <c r="D88" s="9" t="s">
        <v>316</v>
      </c>
      <c r="E88" s="18" t="s">
        <v>2</v>
      </c>
      <c r="F88" s="8"/>
      <c r="G88" s="10"/>
      <c r="H88" s="10" t="s">
        <v>4</v>
      </c>
      <c r="I88" s="10"/>
      <c r="J88" s="11"/>
    </row>
    <row r="89" spans="2:10" ht="18.75" customHeight="1" x14ac:dyDescent="0.2">
      <c r="B89" s="35">
        <v>2.8</v>
      </c>
      <c r="C89" s="66" t="s">
        <v>72</v>
      </c>
      <c r="D89" s="9" t="s">
        <v>317</v>
      </c>
      <c r="E89" s="18" t="s">
        <v>2</v>
      </c>
      <c r="F89" s="8"/>
      <c r="G89" s="10"/>
      <c r="H89" s="10" t="s">
        <v>4</v>
      </c>
      <c r="I89" s="10"/>
      <c r="J89" s="11"/>
    </row>
    <row r="90" spans="2:10" ht="33.75" customHeight="1" x14ac:dyDescent="0.2">
      <c r="B90" s="35">
        <v>2.8</v>
      </c>
      <c r="C90" s="65" t="s">
        <v>73</v>
      </c>
      <c r="D90" s="9" t="s">
        <v>318</v>
      </c>
      <c r="E90" s="18" t="s">
        <v>2</v>
      </c>
      <c r="F90" s="8"/>
      <c r="G90" s="10"/>
      <c r="H90" s="10" t="s">
        <v>4</v>
      </c>
      <c r="I90" s="10"/>
      <c r="J90" s="11"/>
    </row>
    <row r="91" spans="2:10" x14ac:dyDescent="0.2">
      <c r="C91" s="7"/>
      <c r="D91" s="6"/>
      <c r="F91" s="7"/>
      <c r="G91" s="39">
        <f>COUNTIF(G87:G90,"x")</f>
        <v>0</v>
      </c>
      <c r="H91" s="39">
        <f>COUNTIF(H87:H90,"x")</f>
        <v>4</v>
      </c>
      <c r="I91" s="39">
        <f>COUNTIF(I87:I90,"x")</f>
        <v>0</v>
      </c>
      <c r="J91" s="51">
        <f>IF(I91=4,"NA",G91/(4-I91))</f>
        <v>0</v>
      </c>
    </row>
    <row r="92" spans="2:10" x14ac:dyDescent="0.2">
      <c r="C92" s="7"/>
      <c r="D92" s="6"/>
      <c r="F92" s="7"/>
      <c r="G92" s="25"/>
      <c r="H92" s="25"/>
    </row>
    <row r="93" spans="2:10" ht="18.75" customHeight="1" x14ac:dyDescent="0.2">
      <c r="B93" s="92">
        <v>2.9</v>
      </c>
      <c r="C93" s="65" t="s">
        <v>75</v>
      </c>
      <c r="D93" s="85" t="s">
        <v>74</v>
      </c>
      <c r="E93" s="18" t="s">
        <v>2</v>
      </c>
      <c r="F93" s="8"/>
      <c r="G93" s="47"/>
      <c r="H93" s="48"/>
      <c r="I93" s="48"/>
      <c r="J93" s="49"/>
    </row>
    <row r="94" spans="2:10" ht="15" customHeight="1" x14ac:dyDescent="0.2">
      <c r="B94" s="92">
        <v>2.9</v>
      </c>
      <c r="C94" s="69" t="s">
        <v>80</v>
      </c>
      <c r="D94" s="9" t="s">
        <v>319</v>
      </c>
      <c r="E94" s="18" t="s">
        <v>2</v>
      </c>
      <c r="F94" s="8"/>
      <c r="G94" s="10"/>
      <c r="H94" s="10" t="s">
        <v>4</v>
      </c>
      <c r="I94" s="10"/>
      <c r="J94" s="11"/>
    </row>
    <row r="95" spans="2:10" ht="15" customHeight="1" x14ac:dyDescent="0.2">
      <c r="B95" s="92">
        <v>2.9</v>
      </c>
      <c r="C95" s="69" t="s">
        <v>77</v>
      </c>
      <c r="D95" s="9" t="s">
        <v>320</v>
      </c>
      <c r="E95" s="18" t="s">
        <v>2</v>
      </c>
      <c r="F95" s="8"/>
      <c r="G95" s="10"/>
      <c r="H95" s="10" t="s">
        <v>4</v>
      </c>
      <c r="I95" s="10"/>
      <c r="J95" s="11"/>
    </row>
    <row r="96" spans="2:10" ht="15" customHeight="1" x14ac:dyDescent="0.2">
      <c r="B96" s="92">
        <v>2.9</v>
      </c>
      <c r="C96" s="69" t="s">
        <v>76</v>
      </c>
      <c r="D96" s="9" t="s">
        <v>321</v>
      </c>
      <c r="E96" s="18" t="s">
        <v>2</v>
      </c>
      <c r="F96" s="8"/>
      <c r="G96" s="10"/>
      <c r="H96" s="10" t="s">
        <v>4</v>
      </c>
      <c r="I96" s="10"/>
      <c r="J96" s="11"/>
    </row>
    <row r="97" spans="2:10" ht="15.75" customHeight="1" x14ac:dyDescent="0.2">
      <c r="B97" s="92">
        <v>2.9</v>
      </c>
      <c r="C97" s="8" t="s">
        <v>609</v>
      </c>
      <c r="D97" s="9" t="s">
        <v>322</v>
      </c>
      <c r="E97" s="18" t="s">
        <v>2</v>
      </c>
      <c r="F97" s="8"/>
      <c r="G97" s="10"/>
      <c r="H97" s="10" t="s">
        <v>4</v>
      </c>
      <c r="I97" s="10"/>
      <c r="J97" s="11"/>
    </row>
    <row r="98" spans="2:10" ht="17.25" customHeight="1" x14ac:dyDescent="0.2">
      <c r="B98" s="92">
        <v>2.9</v>
      </c>
      <c r="C98" s="69" t="s">
        <v>78</v>
      </c>
      <c r="D98" s="9" t="s">
        <v>323</v>
      </c>
      <c r="E98" s="18" t="s">
        <v>2</v>
      </c>
      <c r="F98" s="8"/>
      <c r="G98" s="10"/>
      <c r="H98" s="10" t="s">
        <v>4</v>
      </c>
      <c r="I98" s="10"/>
      <c r="J98" s="11"/>
    </row>
    <row r="99" spans="2:10" ht="17.25" customHeight="1" x14ac:dyDescent="0.2">
      <c r="B99" s="92">
        <v>2.9</v>
      </c>
      <c r="C99" s="69" t="s">
        <v>81</v>
      </c>
      <c r="D99" s="9" t="s">
        <v>324</v>
      </c>
      <c r="E99" s="18" t="s">
        <v>2</v>
      </c>
      <c r="F99" s="8"/>
      <c r="G99" s="10"/>
      <c r="H99" s="10" t="s">
        <v>4</v>
      </c>
      <c r="I99" s="10"/>
      <c r="J99" s="11"/>
    </row>
    <row r="100" spans="2:10" ht="17.25" customHeight="1" x14ac:dyDescent="0.2">
      <c r="B100" s="93">
        <v>2.9</v>
      </c>
      <c r="C100" s="69" t="s">
        <v>79</v>
      </c>
      <c r="D100" s="9" t="s">
        <v>325</v>
      </c>
      <c r="E100" s="18" t="s">
        <v>2</v>
      </c>
      <c r="F100" s="8"/>
      <c r="G100" s="10"/>
      <c r="H100" s="10" t="s">
        <v>4</v>
      </c>
      <c r="I100" s="10"/>
      <c r="J100" s="11"/>
    </row>
    <row r="101" spans="2:10" x14ac:dyDescent="0.2">
      <c r="C101" s="7"/>
      <c r="D101" s="6"/>
      <c r="F101" s="7"/>
      <c r="G101" s="39">
        <f>COUNTIF(G94:G100,"x")</f>
        <v>0</v>
      </c>
      <c r="H101" s="39">
        <f>COUNTIF(H94:H100,"x")</f>
        <v>7</v>
      </c>
      <c r="I101" s="39">
        <f>COUNTIF(I94:I100,"x")</f>
        <v>0</v>
      </c>
      <c r="J101" s="51">
        <f>IF(I101=7,"NA",G101/(7-I101))</f>
        <v>0</v>
      </c>
    </row>
    <row r="102" spans="2:10" x14ac:dyDescent="0.2">
      <c r="C102" s="7"/>
      <c r="D102" s="6"/>
      <c r="F102" s="7"/>
      <c r="G102" s="25"/>
      <c r="H102" s="25"/>
      <c r="I102" s="25"/>
      <c r="J102" s="75"/>
    </row>
    <row r="103" spans="2:10" ht="20" x14ac:dyDescent="0.2">
      <c r="B103" s="40" t="s">
        <v>82</v>
      </c>
      <c r="C103" s="41"/>
      <c r="D103" s="42"/>
      <c r="E103" s="43"/>
      <c r="F103" s="44"/>
      <c r="G103" s="45"/>
      <c r="H103" s="45"/>
      <c r="I103" s="45"/>
      <c r="J103" s="97"/>
    </row>
    <row r="104" spans="2:10" x14ac:dyDescent="0.2">
      <c r="B104" s="98">
        <v>3.1</v>
      </c>
      <c r="C104" s="177" t="s">
        <v>83</v>
      </c>
      <c r="D104" s="177"/>
      <c r="E104" s="177"/>
      <c r="F104" s="177"/>
      <c r="G104" s="177"/>
      <c r="H104" s="177"/>
      <c r="I104" s="177"/>
      <c r="J104" s="52">
        <f>J106</f>
        <v>0</v>
      </c>
    </row>
    <row r="105" spans="2:10" ht="32.25" customHeight="1" x14ac:dyDescent="0.2">
      <c r="B105" s="35" t="s">
        <v>84</v>
      </c>
      <c r="C105" s="106" t="s">
        <v>327</v>
      </c>
      <c r="D105" s="85">
        <v>5.4</v>
      </c>
      <c r="E105" s="18" t="s">
        <v>2</v>
      </c>
      <c r="F105" s="8"/>
      <c r="G105" s="86"/>
      <c r="H105" s="86" t="s">
        <v>4</v>
      </c>
      <c r="I105" s="86"/>
      <c r="J105" s="99"/>
    </row>
    <row r="106" spans="2:10" ht="22.5" customHeight="1" x14ac:dyDescent="0.2">
      <c r="B106" s="100"/>
      <c r="C106" s="101"/>
      <c r="D106" s="25"/>
      <c r="E106" s="102"/>
      <c r="F106" s="61"/>
      <c r="G106" s="39">
        <f>COUNTIF(G105:G105,"x")</f>
        <v>0</v>
      </c>
      <c r="H106" s="39">
        <f t="shared" ref="H106:I106" si="1">COUNTIF(H105:H105,"x")</f>
        <v>1</v>
      </c>
      <c r="I106" s="39">
        <f t="shared" si="1"/>
        <v>0</v>
      </c>
      <c r="J106" s="51">
        <f>IF(I106=1,"NA",G106/(1-I106))</f>
        <v>0</v>
      </c>
    </row>
    <row r="107" spans="2:10" ht="15" customHeight="1" x14ac:dyDescent="0.2">
      <c r="B107" s="100"/>
      <c r="C107" s="101"/>
      <c r="D107" s="25"/>
      <c r="E107" s="102"/>
      <c r="F107" s="61"/>
      <c r="G107" s="25"/>
      <c r="H107" s="25"/>
      <c r="I107" s="25"/>
    </row>
    <row r="108" spans="2:10" ht="15" customHeight="1" x14ac:dyDescent="0.2">
      <c r="B108" s="103">
        <v>3.2</v>
      </c>
      <c r="C108" s="177" t="s">
        <v>86</v>
      </c>
      <c r="D108" s="177"/>
      <c r="E108" s="177"/>
      <c r="F108" s="177"/>
      <c r="G108" s="177"/>
      <c r="H108" s="177"/>
      <c r="I108" s="177"/>
      <c r="J108" s="52">
        <f>AVERAGE(J110,J115,J126)</f>
        <v>0</v>
      </c>
    </row>
    <row r="109" spans="2:10" ht="33.75" customHeight="1" x14ac:dyDescent="0.2">
      <c r="B109" s="35" t="s">
        <v>85</v>
      </c>
      <c r="C109" s="106" t="s">
        <v>326</v>
      </c>
      <c r="D109" s="85">
        <v>5.15</v>
      </c>
      <c r="E109" s="30" t="s">
        <v>2</v>
      </c>
      <c r="F109" s="17"/>
      <c r="G109" s="27"/>
      <c r="H109" s="27" t="s">
        <v>4</v>
      </c>
      <c r="I109" s="27"/>
      <c r="J109" s="28"/>
    </row>
    <row r="110" spans="2:10" x14ac:dyDescent="0.2">
      <c r="C110" s="7"/>
      <c r="D110" s="6"/>
      <c r="F110" s="7"/>
      <c r="G110" s="39">
        <f>COUNTIF(G109,"x")</f>
        <v>0</v>
      </c>
      <c r="H110" s="39">
        <f>COUNTIF(H109,"x")</f>
        <v>1</v>
      </c>
      <c r="I110" s="39">
        <f>COUNTIF(I109,"x")</f>
        <v>0</v>
      </c>
      <c r="J110" s="51">
        <f>IF(I110=1,"NA",G110/(1-I110))</f>
        <v>0</v>
      </c>
    </row>
    <row r="111" spans="2:10" x14ac:dyDescent="0.2">
      <c r="C111" s="7"/>
      <c r="D111" s="6"/>
      <c r="F111" s="7"/>
      <c r="G111" s="25"/>
      <c r="H111" s="25"/>
    </row>
    <row r="112" spans="2:10" ht="32.25" customHeight="1" x14ac:dyDescent="0.2">
      <c r="B112" s="35" t="s">
        <v>88</v>
      </c>
      <c r="C112" s="90" t="s">
        <v>89</v>
      </c>
      <c r="D112" s="70" t="s">
        <v>87</v>
      </c>
      <c r="E112" s="18" t="s">
        <v>2</v>
      </c>
      <c r="F112" s="37"/>
      <c r="G112" s="47"/>
      <c r="H112" s="48"/>
      <c r="I112" s="48"/>
      <c r="J112" s="49"/>
    </row>
    <row r="113" spans="2:10" ht="15.75" customHeight="1" x14ac:dyDescent="0.2">
      <c r="B113" s="35" t="s">
        <v>88</v>
      </c>
      <c r="C113" s="69" t="s">
        <v>90</v>
      </c>
      <c r="D113" s="24" t="s">
        <v>328</v>
      </c>
      <c r="E113" s="30" t="s">
        <v>2</v>
      </c>
      <c r="F113" s="34"/>
      <c r="G113" s="27"/>
      <c r="H113" s="27" t="s">
        <v>4</v>
      </c>
      <c r="I113" s="27"/>
      <c r="J113" s="28"/>
    </row>
    <row r="114" spans="2:10" ht="32" x14ac:dyDescent="0.2">
      <c r="B114" s="35" t="s">
        <v>88</v>
      </c>
      <c r="C114" s="104" t="s">
        <v>91</v>
      </c>
      <c r="D114" s="9" t="s">
        <v>329</v>
      </c>
      <c r="E114" s="30" t="s">
        <v>2</v>
      </c>
      <c r="F114" s="8"/>
      <c r="G114" s="10"/>
      <c r="H114" s="86" t="s">
        <v>4</v>
      </c>
      <c r="I114" s="10"/>
      <c r="J114" s="99"/>
    </row>
    <row r="115" spans="2:10" x14ac:dyDescent="0.2">
      <c r="B115" s="100"/>
      <c r="C115" s="72"/>
      <c r="D115" s="62"/>
      <c r="E115" s="107"/>
      <c r="F115" s="61"/>
      <c r="G115" s="39">
        <f>COUNTIF(G113:G114,"x")</f>
        <v>0</v>
      </c>
      <c r="H115" s="39">
        <f>COUNTIF(H113:H114,"x")</f>
        <v>2</v>
      </c>
      <c r="I115" s="39">
        <f>COUNTIF(I113:I114,"x")</f>
        <v>0</v>
      </c>
      <c r="J115" s="51">
        <f>IF(I115=2,"NA",G115/(2-I115))</f>
        <v>0</v>
      </c>
    </row>
    <row r="116" spans="2:10" x14ac:dyDescent="0.2">
      <c r="B116" s="100"/>
      <c r="C116" s="72"/>
      <c r="D116" s="62"/>
      <c r="E116" s="107"/>
      <c r="F116" s="61"/>
      <c r="G116" s="25"/>
      <c r="H116" s="25"/>
      <c r="I116" s="25"/>
    </row>
    <row r="117" spans="2:10" ht="32" x14ac:dyDescent="0.2">
      <c r="B117" s="35" t="s">
        <v>93</v>
      </c>
      <c r="C117" s="104" t="s">
        <v>330</v>
      </c>
      <c r="D117" s="70" t="s">
        <v>92</v>
      </c>
      <c r="E117" s="18" t="s">
        <v>2</v>
      </c>
      <c r="F117" s="26"/>
      <c r="G117" s="47"/>
      <c r="H117" s="48"/>
      <c r="I117" s="48"/>
      <c r="J117" s="49"/>
    </row>
    <row r="118" spans="2:10" ht="27" x14ac:dyDescent="0.2">
      <c r="B118" s="50" t="s">
        <v>93</v>
      </c>
      <c r="C118" s="142" t="s">
        <v>94</v>
      </c>
      <c r="D118" s="9" t="s">
        <v>332</v>
      </c>
      <c r="E118" s="18" t="s">
        <v>2</v>
      </c>
      <c r="F118" s="17"/>
      <c r="G118" s="10"/>
      <c r="H118" s="10" t="s">
        <v>4</v>
      </c>
      <c r="I118" s="10"/>
      <c r="J118" s="28"/>
    </row>
    <row r="119" spans="2:10" ht="27" x14ac:dyDescent="0.2">
      <c r="B119" s="50" t="s">
        <v>93</v>
      </c>
      <c r="C119" s="136" t="s">
        <v>331</v>
      </c>
      <c r="D119" s="9" t="s">
        <v>332</v>
      </c>
      <c r="E119" s="18" t="s">
        <v>2</v>
      </c>
      <c r="F119" s="8"/>
      <c r="G119" s="10"/>
      <c r="H119" s="10" t="s">
        <v>4</v>
      </c>
      <c r="I119" s="10"/>
      <c r="J119" s="11"/>
    </row>
    <row r="120" spans="2:10" ht="27" x14ac:dyDescent="0.2">
      <c r="B120" s="50" t="s">
        <v>93</v>
      </c>
      <c r="C120" s="142" t="s">
        <v>96</v>
      </c>
      <c r="D120" s="9" t="s">
        <v>332</v>
      </c>
      <c r="E120" s="18" t="s">
        <v>2</v>
      </c>
      <c r="F120" s="8"/>
      <c r="G120" s="10"/>
      <c r="H120" s="10" t="s">
        <v>4</v>
      </c>
      <c r="I120" s="10"/>
      <c r="J120" s="11"/>
    </row>
    <row r="121" spans="2:10" ht="27" x14ac:dyDescent="0.2">
      <c r="B121" s="50" t="s">
        <v>93</v>
      </c>
      <c r="C121" s="136" t="s">
        <v>95</v>
      </c>
      <c r="D121" s="9" t="s">
        <v>332</v>
      </c>
      <c r="E121" s="18" t="s">
        <v>2</v>
      </c>
      <c r="F121" s="8"/>
      <c r="G121" s="10"/>
      <c r="H121" s="10" t="s">
        <v>4</v>
      </c>
      <c r="I121" s="10"/>
      <c r="J121" s="11"/>
    </row>
    <row r="122" spans="2:10" ht="27" x14ac:dyDescent="0.2">
      <c r="B122" s="35" t="s">
        <v>93</v>
      </c>
      <c r="C122" s="142" t="s">
        <v>98</v>
      </c>
      <c r="D122" s="9" t="s">
        <v>332</v>
      </c>
      <c r="E122" s="18" t="s">
        <v>2</v>
      </c>
      <c r="F122" s="8"/>
      <c r="G122" s="10"/>
      <c r="H122" s="10" t="s">
        <v>4</v>
      </c>
      <c r="I122" s="10"/>
      <c r="J122" s="11"/>
    </row>
    <row r="123" spans="2:10" ht="27" x14ac:dyDescent="0.2">
      <c r="B123" s="35" t="s">
        <v>93</v>
      </c>
      <c r="C123" s="136" t="s">
        <v>99</v>
      </c>
      <c r="D123" s="9" t="s">
        <v>332</v>
      </c>
      <c r="E123" s="18" t="s">
        <v>2</v>
      </c>
      <c r="F123" s="8"/>
      <c r="G123" s="10"/>
      <c r="H123" s="10" t="s">
        <v>4</v>
      </c>
      <c r="I123" s="10"/>
      <c r="J123" s="11"/>
    </row>
    <row r="124" spans="2:10" ht="27" x14ac:dyDescent="0.2">
      <c r="B124" s="35" t="s">
        <v>93</v>
      </c>
      <c r="C124" s="136" t="s">
        <v>97</v>
      </c>
      <c r="D124" s="9" t="s">
        <v>332</v>
      </c>
      <c r="E124" s="18" t="s">
        <v>2</v>
      </c>
      <c r="F124" s="8"/>
      <c r="G124" s="10"/>
      <c r="H124" s="10" t="s">
        <v>4</v>
      </c>
      <c r="I124" s="10"/>
      <c r="J124" s="11"/>
    </row>
    <row r="125" spans="2:10" ht="32" x14ac:dyDescent="0.2">
      <c r="B125" s="35" t="s">
        <v>93</v>
      </c>
      <c r="C125" s="142" t="s">
        <v>100</v>
      </c>
      <c r="D125" s="9" t="s">
        <v>332</v>
      </c>
      <c r="E125" s="18" t="s">
        <v>2</v>
      </c>
      <c r="F125" s="8"/>
      <c r="G125" s="10"/>
      <c r="H125" s="10" t="s">
        <v>4</v>
      </c>
      <c r="I125" s="10"/>
      <c r="J125" s="11"/>
    </row>
    <row r="126" spans="2:10" x14ac:dyDescent="0.2">
      <c r="C126" s="7"/>
      <c r="D126" s="6"/>
      <c r="F126" s="7"/>
      <c r="G126" s="38">
        <f>COUNTIF(G118:G125,"x")</f>
        <v>0</v>
      </c>
      <c r="H126" s="38">
        <f>COUNTIF(H118:H125,"x")</f>
        <v>8</v>
      </c>
      <c r="I126" s="39">
        <f>COUNTIF(I118:I125,"x")</f>
        <v>0</v>
      </c>
      <c r="J126" s="51">
        <f>IF(I126=8,"NA",G126/(8-I126))</f>
        <v>0</v>
      </c>
    </row>
    <row r="127" spans="2:10" x14ac:dyDescent="0.2">
      <c r="C127" s="7"/>
      <c r="D127" s="6"/>
      <c r="F127" s="7"/>
      <c r="G127" s="33"/>
      <c r="H127" s="33"/>
      <c r="I127" s="25"/>
      <c r="J127" s="75"/>
    </row>
    <row r="128" spans="2:10" x14ac:dyDescent="0.2">
      <c r="B128" s="103">
        <v>3.3</v>
      </c>
      <c r="C128" s="177" t="s">
        <v>101</v>
      </c>
      <c r="D128" s="177"/>
      <c r="E128" s="177"/>
      <c r="F128" s="177"/>
      <c r="G128" s="178"/>
      <c r="H128" s="178"/>
      <c r="I128" s="178"/>
      <c r="J128" s="52">
        <f>J137</f>
        <v>0</v>
      </c>
    </row>
    <row r="129" spans="2:10" ht="31.5" customHeight="1" x14ac:dyDescent="0.2">
      <c r="B129" s="50" t="s">
        <v>106</v>
      </c>
      <c r="C129" s="65" t="s">
        <v>333</v>
      </c>
      <c r="D129" s="85" t="s">
        <v>102</v>
      </c>
      <c r="E129" s="18" t="s">
        <v>2</v>
      </c>
      <c r="F129" s="26"/>
      <c r="G129" s="47"/>
      <c r="H129" s="48"/>
      <c r="I129" s="48"/>
      <c r="J129" s="49"/>
    </row>
    <row r="130" spans="2:10" ht="24.75" customHeight="1" x14ac:dyDescent="0.2">
      <c r="B130" s="50" t="s">
        <v>106</v>
      </c>
      <c r="C130" s="136" t="s">
        <v>103</v>
      </c>
      <c r="D130" s="85" t="s">
        <v>335</v>
      </c>
      <c r="E130" s="18" t="s">
        <v>2</v>
      </c>
      <c r="F130" s="8"/>
      <c r="G130" s="27"/>
      <c r="H130" s="27" t="s">
        <v>4</v>
      </c>
      <c r="I130" s="27"/>
      <c r="J130" s="28"/>
    </row>
    <row r="131" spans="2:10" ht="30.75" customHeight="1" x14ac:dyDescent="0.2">
      <c r="B131" s="50" t="s">
        <v>106</v>
      </c>
      <c r="C131" s="142" t="s">
        <v>104</v>
      </c>
      <c r="D131" s="85" t="s">
        <v>336</v>
      </c>
      <c r="E131" s="18" t="s">
        <v>2</v>
      </c>
      <c r="F131" s="8"/>
      <c r="G131" s="27"/>
      <c r="H131" s="27" t="s">
        <v>4</v>
      </c>
      <c r="I131" s="27"/>
      <c r="J131" s="28"/>
    </row>
    <row r="132" spans="2:10" ht="19.5" customHeight="1" x14ac:dyDescent="0.2">
      <c r="B132" s="50" t="s">
        <v>106</v>
      </c>
      <c r="C132" s="136" t="s">
        <v>105</v>
      </c>
      <c r="D132" s="85" t="s">
        <v>337</v>
      </c>
      <c r="E132" s="18" t="s">
        <v>2</v>
      </c>
      <c r="F132" s="8"/>
      <c r="G132" s="27"/>
      <c r="H132" s="27" t="s">
        <v>4</v>
      </c>
      <c r="I132" s="27"/>
      <c r="J132" s="28"/>
    </row>
    <row r="133" spans="2:10" ht="30.75" customHeight="1" x14ac:dyDescent="0.2">
      <c r="B133" s="50" t="s">
        <v>106</v>
      </c>
      <c r="C133" s="142" t="s">
        <v>108</v>
      </c>
      <c r="D133" s="85" t="s">
        <v>338</v>
      </c>
      <c r="E133" s="18" t="s">
        <v>2</v>
      </c>
      <c r="F133" s="8"/>
      <c r="G133" s="27"/>
      <c r="H133" s="27" t="s">
        <v>4</v>
      </c>
      <c r="I133" s="27"/>
      <c r="J133" s="28"/>
    </row>
    <row r="134" spans="2:10" ht="18" customHeight="1" x14ac:dyDescent="0.2">
      <c r="B134" s="50" t="s">
        <v>106</v>
      </c>
      <c r="C134" s="67" t="s">
        <v>109</v>
      </c>
      <c r="D134" s="85" t="s">
        <v>339</v>
      </c>
      <c r="E134" s="18" t="s">
        <v>2</v>
      </c>
      <c r="F134" s="8"/>
      <c r="G134" s="27"/>
      <c r="H134" s="27" t="s">
        <v>4</v>
      </c>
      <c r="I134" s="27"/>
      <c r="J134" s="28"/>
    </row>
    <row r="135" spans="2:10" ht="30.75" customHeight="1" x14ac:dyDescent="0.2">
      <c r="B135" s="50" t="s">
        <v>106</v>
      </c>
      <c r="C135" s="142" t="s">
        <v>107</v>
      </c>
      <c r="D135" s="85" t="s">
        <v>340</v>
      </c>
      <c r="E135" s="18" t="s">
        <v>2</v>
      </c>
      <c r="F135" s="8"/>
      <c r="G135" s="27"/>
      <c r="H135" s="27" t="s">
        <v>4</v>
      </c>
      <c r="I135" s="27"/>
      <c r="J135" s="28"/>
    </row>
    <row r="136" spans="2:10" ht="46.5" customHeight="1" x14ac:dyDescent="0.2">
      <c r="B136" s="50" t="s">
        <v>106</v>
      </c>
      <c r="C136" s="142" t="s">
        <v>334</v>
      </c>
      <c r="D136" s="85" t="s">
        <v>341</v>
      </c>
      <c r="E136" s="18" t="s">
        <v>2</v>
      </c>
      <c r="F136" s="8"/>
      <c r="G136" s="27"/>
      <c r="H136" s="27" t="s">
        <v>4</v>
      </c>
      <c r="I136" s="27"/>
      <c r="J136" s="28"/>
    </row>
    <row r="137" spans="2:10" ht="15" customHeight="1" x14ac:dyDescent="0.2">
      <c r="C137" s="143"/>
      <c r="D137" s="6"/>
      <c r="F137" s="7"/>
      <c r="G137" s="39">
        <f>COUNTIF(G130:G136,"x")</f>
        <v>0</v>
      </c>
      <c r="H137" s="39">
        <f>COUNTIF(H130:H136,"x")</f>
        <v>7</v>
      </c>
      <c r="I137" s="39">
        <f>COUNTIF(I130:I136,"x")</f>
        <v>0</v>
      </c>
      <c r="J137" s="51">
        <f>IF(I137=7,"NA",G137/(7-I137))</f>
        <v>0</v>
      </c>
    </row>
    <row r="138" spans="2:10" ht="15" customHeight="1" x14ac:dyDescent="0.2">
      <c r="C138" s="7"/>
      <c r="D138" s="6"/>
      <c r="F138" s="7"/>
      <c r="G138" s="25"/>
      <c r="H138" s="25"/>
      <c r="I138" s="25"/>
      <c r="J138" s="75"/>
    </row>
    <row r="139" spans="2:10" ht="15" customHeight="1" x14ac:dyDescent="0.2">
      <c r="B139" s="103">
        <v>3.4</v>
      </c>
      <c r="C139" s="177" t="s">
        <v>110</v>
      </c>
      <c r="D139" s="177"/>
      <c r="E139" s="177"/>
      <c r="F139" s="177"/>
      <c r="G139" s="178"/>
      <c r="H139" s="178"/>
      <c r="I139" s="178"/>
      <c r="J139" s="52">
        <f>AVERAGE(J148,J157)</f>
        <v>0</v>
      </c>
    </row>
    <row r="140" spans="2:10" ht="18" customHeight="1" x14ac:dyDescent="0.2">
      <c r="B140" s="110" t="s">
        <v>120</v>
      </c>
      <c r="C140" s="71" t="s">
        <v>112</v>
      </c>
      <c r="D140" s="85" t="s">
        <v>111</v>
      </c>
      <c r="E140" s="18" t="s">
        <v>2</v>
      </c>
      <c r="F140" s="26"/>
      <c r="G140" s="47"/>
      <c r="H140" s="48"/>
      <c r="I140" s="48"/>
      <c r="J140" s="49"/>
    </row>
    <row r="141" spans="2:10" ht="18" customHeight="1" x14ac:dyDescent="0.2">
      <c r="B141" s="110" t="s">
        <v>120</v>
      </c>
      <c r="C141" s="69" t="s">
        <v>119</v>
      </c>
      <c r="D141" s="9" t="s">
        <v>342</v>
      </c>
      <c r="E141" s="18" t="s">
        <v>2</v>
      </c>
      <c r="F141" s="8"/>
      <c r="G141" s="10"/>
      <c r="H141" s="10" t="s">
        <v>4</v>
      </c>
      <c r="I141" s="10"/>
      <c r="J141" s="28"/>
    </row>
    <row r="142" spans="2:10" ht="16.5" customHeight="1" x14ac:dyDescent="0.2">
      <c r="B142" s="110" t="s">
        <v>120</v>
      </c>
      <c r="C142" s="69" t="s">
        <v>113</v>
      </c>
      <c r="D142" s="9" t="s">
        <v>343</v>
      </c>
      <c r="E142" s="18" t="s">
        <v>2</v>
      </c>
      <c r="F142" s="8"/>
      <c r="G142" s="10"/>
      <c r="H142" s="10" t="s">
        <v>4</v>
      </c>
      <c r="I142" s="10"/>
      <c r="J142" s="51"/>
    </row>
    <row r="143" spans="2:10" ht="16.5" customHeight="1" x14ac:dyDescent="0.2">
      <c r="B143" s="110" t="s">
        <v>120</v>
      </c>
      <c r="C143" s="69" t="s">
        <v>114</v>
      </c>
      <c r="D143" s="9" t="s">
        <v>344</v>
      </c>
      <c r="E143" s="18" t="s">
        <v>2</v>
      </c>
      <c r="F143" s="8"/>
      <c r="G143" s="10"/>
      <c r="H143" s="10" t="s">
        <v>4</v>
      </c>
      <c r="I143" s="10"/>
      <c r="J143" s="51"/>
    </row>
    <row r="144" spans="2:10" ht="18.75" customHeight="1" x14ac:dyDescent="0.2">
      <c r="B144" s="110" t="s">
        <v>120</v>
      </c>
      <c r="C144" s="69" t="s">
        <v>115</v>
      </c>
      <c r="D144" s="9" t="s">
        <v>345</v>
      </c>
      <c r="E144" s="18" t="s">
        <v>2</v>
      </c>
      <c r="F144" s="8"/>
      <c r="G144" s="10"/>
      <c r="H144" s="10" t="s">
        <v>4</v>
      </c>
      <c r="I144" s="10"/>
      <c r="J144" s="51"/>
    </row>
    <row r="145" spans="2:10" ht="15" customHeight="1" x14ac:dyDescent="0.2">
      <c r="B145" s="110" t="s">
        <v>120</v>
      </c>
      <c r="C145" s="65" t="s">
        <v>116</v>
      </c>
      <c r="D145" s="9" t="s">
        <v>346</v>
      </c>
      <c r="E145" s="18" t="s">
        <v>2</v>
      </c>
      <c r="F145" s="8"/>
      <c r="G145" s="10"/>
      <c r="H145" s="10" t="s">
        <v>4</v>
      </c>
      <c r="I145" s="10"/>
      <c r="J145" s="51"/>
    </row>
    <row r="146" spans="2:10" ht="32" x14ac:dyDescent="0.2">
      <c r="B146" s="110" t="s">
        <v>120</v>
      </c>
      <c r="C146" s="65" t="s">
        <v>117</v>
      </c>
      <c r="D146" s="9" t="s">
        <v>347</v>
      </c>
      <c r="E146" s="18" t="s">
        <v>2</v>
      </c>
      <c r="F146" s="8"/>
      <c r="G146" s="10"/>
      <c r="H146" s="10" t="s">
        <v>4</v>
      </c>
      <c r="I146" s="10"/>
      <c r="J146" s="51"/>
    </row>
    <row r="147" spans="2:10" ht="32" x14ac:dyDescent="0.2">
      <c r="B147" s="110" t="s">
        <v>120</v>
      </c>
      <c r="C147" s="65" t="s">
        <v>118</v>
      </c>
      <c r="D147" s="9" t="s">
        <v>348</v>
      </c>
      <c r="E147" s="18" t="s">
        <v>2</v>
      </c>
      <c r="F147" s="8"/>
      <c r="G147" s="10"/>
      <c r="H147" s="10" t="s">
        <v>4</v>
      </c>
      <c r="I147" s="10"/>
      <c r="J147" s="11"/>
    </row>
    <row r="148" spans="2:10" x14ac:dyDescent="0.2">
      <c r="C148"/>
      <c r="D148" s="6"/>
      <c r="F148" s="61"/>
      <c r="G148" s="108">
        <f>COUNTIF(G141:G147,"x")</f>
        <v>0</v>
      </c>
      <c r="H148" s="108">
        <f>COUNTIF(H141:H147,"x")</f>
        <v>7</v>
      </c>
      <c r="I148" s="108">
        <f>COUNTIF(I141:I147,"x")</f>
        <v>0</v>
      </c>
      <c r="J148" s="109">
        <f>IF(I148=7,"NA",G148/(7-I148))</f>
        <v>0</v>
      </c>
    </row>
    <row r="149" spans="2:10" x14ac:dyDescent="0.2">
      <c r="C149" s="7"/>
      <c r="D149" s="6"/>
      <c r="F149" s="7"/>
      <c r="G149" s="25"/>
      <c r="H149" s="25"/>
    </row>
    <row r="150" spans="2:10" ht="21.75" customHeight="1" x14ac:dyDescent="0.2">
      <c r="B150" s="110" t="s">
        <v>129</v>
      </c>
      <c r="C150" s="69" t="s">
        <v>355</v>
      </c>
      <c r="D150" s="70" t="s">
        <v>121</v>
      </c>
      <c r="E150" s="18" t="s">
        <v>2</v>
      </c>
      <c r="F150" s="113"/>
      <c r="G150" s="47"/>
      <c r="H150" s="48"/>
      <c r="I150" s="48"/>
      <c r="J150" s="49"/>
    </row>
    <row r="151" spans="2:10" ht="17.25" customHeight="1" x14ac:dyDescent="0.2">
      <c r="B151" s="110" t="s">
        <v>129</v>
      </c>
      <c r="C151" s="69" t="s">
        <v>122</v>
      </c>
      <c r="D151" s="70" t="s">
        <v>349</v>
      </c>
      <c r="E151" s="18" t="s">
        <v>2</v>
      </c>
      <c r="F151" s="34"/>
      <c r="G151" s="27"/>
      <c r="H151" s="27" t="s">
        <v>4</v>
      </c>
      <c r="I151" s="27"/>
      <c r="J151" s="28"/>
    </row>
    <row r="152" spans="2:10" ht="15" customHeight="1" x14ac:dyDescent="0.2">
      <c r="B152" s="110" t="s">
        <v>129</v>
      </c>
      <c r="C152" s="8" t="s">
        <v>123</v>
      </c>
      <c r="D152" s="70" t="s">
        <v>350</v>
      </c>
      <c r="E152" s="18" t="s">
        <v>2</v>
      </c>
      <c r="F152" s="34"/>
      <c r="G152" s="10"/>
      <c r="H152" s="10" t="s">
        <v>4</v>
      </c>
      <c r="I152" s="10"/>
      <c r="J152" s="11"/>
    </row>
    <row r="153" spans="2:10" ht="15" customHeight="1" x14ac:dyDescent="0.2">
      <c r="B153" s="110" t="s">
        <v>129</v>
      </c>
      <c r="C153" s="69" t="s">
        <v>124</v>
      </c>
      <c r="D153" s="70" t="s">
        <v>351</v>
      </c>
      <c r="E153" s="18" t="s">
        <v>2</v>
      </c>
      <c r="F153" s="34"/>
      <c r="G153" s="10"/>
      <c r="H153" s="10" t="s">
        <v>4</v>
      </c>
      <c r="I153" s="10"/>
      <c r="J153" s="11"/>
    </row>
    <row r="154" spans="2:10" ht="15" customHeight="1" x14ac:dyDescent="0.2">
      <c r="B154" s="110" t="s">
        <v>129</v>
      </c>
      <c r="C154" s="69" t="s">
        <v>125</v>
      </c>
      <c r="D154" s="70" t="s">
        <v>352</v>
      </c>
      <c r="E154" s="18" t="s">
        <v>2</v>
      </c>
      <c r="F154" s="112"/>
      <c r="G154" s="10"/>
      <c r="H154" s="10" t="s">
        <v>4</v>
      </c>
      <c r="I154" s="10"/>
      <c r="J154" s="11"/>
    </row>
    <row r="155" spans="2:10" ht="15" customHeight="1" x14ac:dyDescent="0.2">
      <c r="B155" s="110" t="s">
        <v>129</v>
      </c>
      <c r="C155" s="69" t="s">
        <v>126</v>
      </c>
      <c r="D155" s="70" t="s">
        <v>353</v>
      </c>
      <c r="E155" s="18" t="s">
        <v>2</v>
      </c>
      <c r="F155" s="34"/>
      <c r="G155" s="10"/>
      <c r="H155" s="10" t="s">
        <v>4</v>
      </c>
      <c r="I155" s="10"/>
      <c r="J155" s="11"/>
    </row>
    <row r="156" spans="2:10" ht="15" customHeight="1" x14ac:dyDescent="0.2">
      <c r="B156" s="110" t="s">
        <v>129</v>
      </c>
      <c r="C156" s="69" t="s">
        <v>127</v>
      </c>
      <c r="D156" s="70" t="s">
        <v>354</v>
      </c>
      <c r="E156" s="18" t="s">
        <v>2</v>
      </c>
      <c r="F156" s="34"/>
      <c r="G156" s="10"/>
      <c r="H156" s="10" t="s">
        <v>4</v>
      </c>
      <c r="I156" s="10"/>
      <c r="J156" s="11"/>
    </row>
    <row r="157" spans="2:10" x14ac:dyDescent="0.2">
      <c r="C157" s="7"/>
      <c r="D157" s="6"/>
      <c r="F157" s="7"/>
      <c r="G157" s="39">
        <f>COUNTIF(G151:G156,"x")</f>
        <v>0</v>
      </c>
      <c r="H157" s="39">
        <f>COUNTIF(H151:H156,"x")</f>
        <v>6</v>
      </c>
      <c r="I157" s="39">
        <f>COUNTIF(I151:I156,"x")</f>
        <v>0</v>
      </c>
      <c r="J157" s="51">
        <f>IF(I157=6,"NA",G157/(6-I157))</f>
        <v>0</v>
      </c>
    </row>
    <row r="158" spans="2:10" x14ac:dyDescent="0.2">
      <c r="C158" s="7"/>
      <c r="D158" s="6"/>
      <c r="F158" s="7"/>
      <c r="G158" s="25"/>
      <c r="H158" s="25"/>
      <c r="I158" s="25"/>
      <c r="J158" s="75"/>
    </row>
    <row r="159" spans="2:10" x14ac:dyDescent="0.2">
      <c r="B159" s="103">
        <v>3.5</v>
      </c>
      <c r="C159" s="177" t="s">
        <v>128</v>
      </c>
      <c r="D159" s="177"/>
      <c r="E159" s="177"/>
      <c r="F159" s="177"/>
      <c r="G159" s="177"/>
      <c r="H159" s="177"/>
      <c r="I159" s="177"/>
      <c r="J159" s="52">
        <f>AVERAGE(J161,J181)</f>
        <v>0</v>
      </c>
    </row>
    <row r="160" spans="2:10" ht="16.5" customHeight="1" x14ac:dyDescent="0.2">
      <c r="B160" s="35" t="s">
        <v>131</v>
      </c>
      <c r="C160" s="84" t="s">
        <v>130</v>
      </c>
      <c r="D160" s="85">
        <v>5.8</v>
      </c>
      <c r="E160" s="18" t="s">
        <v>2</v>
      </c>
      <c r="F160" s="8"/>
      <c r="G160" s="10"/>
      <c r="H160" s="10" t="s">
        <v>4</v>
      </c>
      <c r="I160" s="10"/>
      <c r="J160" s="51"/>
    </row>
    <row r="161" spans="2:10" x14ac:dyDescent="0.2">
      <c r="C161" s="7"/>
      <c r="D161" s="6"/>
      <c r="F161" s="7"/>
      <c r="G161" s="39">
        <f>COUNTIF(G160:G160,"x")</f>
        <v>0</v>
      </c>
      <c r="H161" s="39">
        <f>COUNTIF(H160:H160,"x")</f>
        <v>1</v>
      </c>
      <c r="I161" s="39">
        <f>COUNTIF(I160:I160,"x")</f>
        <v>0</v>
      </c>
      <c r="J161" s="51">
        <f>IF(I161=1,"NA",G161/(1-I161))</f>
        <v>0</v>
      </c>
    </row>
    <row r="162" spans="2:10" x14ac:dyDescent="0.2">
      <c r="C162" s="7"/>
      <c r="D162" s="6"/>
      <c r="F162" s="7"/>
      <c r="G162" s="25"/>
      <c r="H162" s="25"/>
      <c r="I162" s="25"/>
      <c r="J162" s="75"/>
    </row>
    <row r="163" spans="2:10" ht="27" x14ac:dyDescent="0.2">
      <c r="B163" s="35" t="s">
        <v>143</v>
      </c>
      <c r="C163" s="136" t="s">
        <v>356</v>
      </c>
      <c r="D163" s="85" t="s">
        <v>132</v>
      </c>
      <c r="E163" s="18" t="s">
        <v>2</v>
      </c>
      <c r="F163" s="113"/>
      <c r="G163" s="47"/>
      <c r="H163" s="48"/>
      <c r="I163" s="48"/>
      <c r="J163" s="49"/>
    </row>
    <row r="164" spans="2:10" ht="27" x14ac:dyDescent="0.2">
      <c r="B164" s="35" t="s">
        <v>143</v>
      </c>
      <c r="C164" s="136" t="s">
        <v>136</v>
      </c>
      <c r="D164" s="85" t="s">
        <v>357</v>
      </c>
      <c r="E164" s="18" t="s">
        <v>2</v>
      </c>
      <c r="F164" s="34"/>
      <c r="G164" s="27"/>
      <c r="H164" s="27" t="s">
        <v>4</v>
      </c>
      <c r="I164" s="27"/>
      <c r="J164" s="28"/>
    </row>
    <row r="165" spans="2:10" ht="32" x14ac:dyDescent="0.2">
      <c r="B165" s="35" t="s">
        <v>143</v>
      </c>
      <c r="C165" s="142" t="s">
        <v>135</v>
      </c>
      <c r="D165" s="85" t="s">
        <v>358</v>
      </c>
      <c r="E165" s="18" t="s">
        <v>2</v>
      </c>
      <c r="F165" s="34"/>
      <c r="G165" s="10"/>
      <c r="H165" s="10" t="s">
        <v>4</v>
      </c>
      <c r="I165" s="10"/>
      <c r="J165" s="11"/>
    </row>
    <row r="166" spans="2:10" ht="32" x14ac:dyDescent="0.2">
      <c r="B166" s="35" t="s">
        <v>143</v>
      </c>
      <c r="C166" s="142" t="s">
        <v>144</v>
      </c>
      <c r="D166" s="85" t="s">
        <v>359</v>
      </c>
      <c r="E166" s="18" t="s">
        <v>2</v>
      </c>
      <c r="F166" s="34"/>
      <c r="G166" s="10"/>
      <c r="H166" s="10" t="s">
        <v>4</v>
      </c>
      <c r="I166" s="10"/>
      <c r="J166" s="11"/>
    </row>
    <row r="167" spans="2:10" ht="32" x14ac:dyDescent="0.2">
      <c r="B167" s="35" t="s">
        <v>143</v>
      </c>
      <c r="C167" s="142" t="s">
        <v>374</v>
      </c>
      <c r="D167" s="85" t="s">
        <v>360</v>
      </c>
      <c r="E167" s="18" t="s">
        <v>2</v>
      </c>
      <c r="F167" s="34"/>
      <c r="G167" s="10"/>
      <c r="H167" s="10" t="s">
        <v>4</v>
      </c>
      <c r="I167" s="10"/>
      <c r="J167" s="11"/>
    </row>
    <row r="168" spans="2:10" ht="32" x14ac:dyDescent="0.2">
      <c r="B168" s="35" t="s">
        <v>143</v>
      </c>
      <c r="C168" s="65" t="s">
        <v>375</v>
      </c>
      <c r="D168" s="85" t="s">
        <v>361</v>
      </c>
      <c r="E168" s="18" t="s">
        <v>2</v>
      </c>
      <c r="F168" s="34"/>
      <c r="G168" s="10"/>
      <c r="H168" s="10" t="s">
        <v>4</v>
      </c>
      <c r="I168" s="10"/>
      <c r="J168" s="11"/>
    </row>
    <row r="169" spans="2:10" ht="32" x14ac:dyDescent="0.2">
      <c r="B169" s="35" t="s">
        <v>143</v>
      </c>
      <c r="C169" s="65" t="s">
        <v>137</v>
      </c>
      <c r="D169" s="85" t="s">
        <v>362</v>
      </c>
      <c r="E169" s="18" t="s">
        <v>2</v>
      </c>
      <c r="F169" s="34"/>
      <c r="G169" s="10"/>
      <c r="H169" s="10" t="s">
        <v>4</v>
      </c>
      <c r="I169" s="10"/>
      <c r="J169" s="11"/>
    </row>
    <row r="170" spans="2:10" ht="32" x14ac:dyDescent="0.2">
      <c r="B170" s="35" t="s">
        <v>143</v>
      </c>
      <c r="C170" s="65" t="s">
        <v>134</v>
      </c>
      <c r="D170" s="85" t="s">
        <v>363</v>
      </c>
      <c r="E170" s="18" t="s">
        <v>2</v>
      </c>
      <c r="F170" s="34"/>
      <c r="G170" s="10"/>
      <c r="H170" s="10" t="s">
        <v>4</v>
      </c>
      <c r="I170" s="10"/>
      <c r="J170" s="11"/>
    </row>
    <row r="171" spans="2:10" ht="32" x14ac:dyDescent="0.2">
      <c r="B171" s="35" t="s">
        <v>143</v>
      </c>
      <c r="C171" s="142" t="s">
        <v>133</v>
      </c>
      <c r="D171" s="85" t="s">
        <v>364</v>
      </c>
      <c r="E171" s="18" t="s">
        <v>2</v>
      </c>
      <c r="F171" s="34"/>
      <c r="G171" s="10"/>
      <c r="H171" s="10" t="s">
        <v>4</v>
      </c>
      <c r="I171" s="10"/>
      <c r="J171" s="11"/>
    </row>
    <row r="172" spans="2:10" ht="27" x14ac:dyDescent="0.2">
      <c r="B172" s="35" t="s">
        <v>143</v>
      </c>
      <c r="C172" s="67" t="s">
        <v>376</v>
      </c>
      <c r="D172" s="85" t="s">
        <v>365</v>
      </c>
      <c r="E172" s="18" t="s">
        <v>2</v>
      </c>
      <c r="F172" s="34"/>
      <c r="G172" s="10"/>
      <c r="H172" s="10" t="s">
        <v>4</v>
      </c>
      <c r="I172" s="10"/>
      <c r="J172" s="11"/>
    </row>
    <row r="173" spans="2:10" ht="27" x14ac:dyDescent="0.2">
      <c r="B173" s="35" t="s">
        <v>143</v>
      </c>
      <c r="C173" s="136" t="s">
        <v>377</v>
      </c>
      <c r="D173" s="85" t="s">
        <v>366</v>
      </c>
      <c r="E173" s="18" t="s">
        <v>2</v>
      </c>
      <c r="F173" s="34"/>
      <c r="G173" s="10"/>
      <c r="H173" s="10" t="s">
        <v>4</v>
      </c>
      <c r="I173" s="10"/>
      <c r="J173" s="11"/>
    </row>
    <row r="174" spans="2:10" ht="32" x14ac:dyDescent="0.2">
      <c r="B174" s="35" t="s">
        <v>143</v>
      </c>
      <c r="C174" s="142" t="s">
        <v>138</v>
      </c>
      <c r="D174" s="85" t="s">
        <v>367</v>
      </c>
      <c r="E174" s="18" t="s">
        <v>2</v>
      </c>
      <c r="F174" s="34"/>
      <c r="G174" s="10"/>
      <c r="H174" s="10" t="s">
        <v>4</v>
      </c>
      <c r="I174" s="10"/>
      <c r="J174" s="11"/>
    </row>
    <row r="175" spans="2:10" ht="32" x14ac:dyDescent="0.2">
      <c r="B175" s="35" t="s">
        <v>143</v>
      </c>
      <c r="C175" s="142" t="s">
        <v>139</v>
      </c>
      <c r="D175" s="85" t="s">
        <v>368</v>
      </c>
      <c r="E175" s="18" t="s">
        <v>2</v>
      </c>
      <c r="F175" s="34"/>
      <c r="G175" s="10"/>
      <c r="H175" s="10" t="s">
        <v>4</v>
      </c>
      <c r="I175" s="10"/>
      <c r="J175" s="11"/>
    </row>
    <row r="176" spans="2:10" ht="17.25" customHeight="1" x14ac:dyDescent="0.2">
      <c r="B176" s="35" t="s">
        <v>143</v>
      </c>
      <c r="C176" s="67" t="s">
        <v>140</v>
      </c>
      <c r="D176" s="85" t="s">
        <v>369</v>
      </c>
      <c r="E176" s="18" t="s">
        <v>2</v>
      </c>
      <c r="F176" s="34"/>
      <c r="G176" s="10"/>
      <c r="H176" s="10" t="s">
        <v>4</v>
      </c>
      <c r="I176" s="10"/>
      <c r="J176" s="11"/>
    </row>
    <row r="177" spans="2:10" ht="32" x14ac:dyDescent="0.2">
      <c r="B177" s="35" t="s">
        <v>143</v>
      </c>
      <c r="C177" s="142" t="s">
        <v>141</v>
      </c>
      <c r="D177" s="85" t="s">
        <v>370</v>
      </c>
      <c r="E177" s="18" t="s">
        <v>2</v>
      </c>
      <c r="F177" s="34"/>
      <c r="G177" s="10"/>
      <c r="H177" s="10" t="s">
        <v>4</v>
      </c>
      <c r="I177" s="10"/>
      <c r="J177" s="11"/>
    </row>
    <row r="178" spans="2:10" ht="15.75" customHeight="1" x14ac:dyDescent="0.2">
      <c r="B178" s="35" t="s">
        <v>143</v>
      </c>
      <c r="C178" s="136" t="s">
        <v>142</v>
      </c>
      <c r="D178" s="85" t="s">
        <v>371</v>
      </c>
      <c r="E178" s="18" t="s">
        <v>2</v>
      </c>
      <c r="F178" s="34"/>
      <c r="G178" s="10"/>
      <c r="H178" s="10" t="s">
        <v>4</v>
      </c>
      <c r="I178" s="10"/>
      <c r="J178" s="11"/>
    </row>
    <row r="179" spans="2:10" ht="13.5" customHeight="1" x14ac:dyDescent="0.2">
      <c r="B179" s="35" t="s">
        <v>143</v>
      </c>
      <c r="C179" s="136" t="s">
        <v>146</v>
      </c>
      <c r="D179" s="85" t="s">
        <v>372</v>
      </c>
      <c r="E179" s="18" t="s">
        <v>2</v>
      </c>
      <c r="F179" s="34"/>
      <c r="G179" s="86"/>
      <c r="H179" s="115" t="s">
        <v>4</v>
      </c>
      <c r="I179" s="10"/>
      <c r="J179" s="11"/>
    </row>
    <row r="180" spans="2:10" ht="13.5" customHeight="1" x14ac:dyDescent="0.2">
      <c r="B180" s="35" t="s">
        <v>143</v>
      </c>
      <c r="C180" s="69" t="s">
        <v>145</v>
      </c>
      <c r="D180" s="85" t="s">
        <v>373</v>
      </c>
      <c r="E180" s="18" t="s">
        <v>2</v>
      </c>
      <c r="F180" s="34"/>
      <c r="G180" s="86"/>
      <c r="H180" s="115" t="s">
        <v>4</v>
      </c>
      <c r="I180" s="10"/>
      <c r="J180" s="11"/>
    </row>
    <row r="181" spans="2:10" x14ac:dyDescent="0.2">
      <c r="C181" s="7"/>
      <c r="D181" s="6"/>
      <c r="F181" s="7"/>
      <c r="G181" s="39">
        <f>COUNTIF(G164:G180,"x")</f>
        <v>0</v>
      </c>
      <c r="H181" s="39">
        <f>COUNTIF(H164:H180,"x")</f>
        <v>17</v>
      </c>
      <c r="I181" s="39">
        <f>COUNTIF(I164:I180,"x")</f>
        <v>0</v>
      </c>
      <c r="J181" s="51">
        <f>IF(I181=17,"NA",G181/(17-I181))</f>
        <v>0</v>
      </c>
    </row>
    <row r="182" spans="2:10" x14ac:dyDescent="0.2">
      <c r="C182" s="7"/>
      <c r="D182" s="6"/>
      <c r="F182" s="61"/>
      <c r="G182" s="25"/>
      <c r="H182" s="25"/>
      <c r="I182" s="25"/>
      <c r="J182" s="75"/>
    </row>
    <row r="183" spans="2:10" x14ac:dyDescent="0.2">
      <c r="B183" s="103">
        <v>3.6</v>
      </c>
      <c r="C183" s="177" t="s">
        <v>147</v>
      </c>
      <c r="D183" s="177"/>
      <c r="E183" s="177"/>
      <c r="F183" s="177"/>
      <c r="G183" s="177"/>
      <c r="H183" s="177"/>
      <c r="I183" s="177"/>
      <c r="J183" s="52">
        <f>AVERAGE(J185,J192,J195)</f>
        <v>0</v>
      </c>
    </row>
    <row r="184" spans="2:10" ht="32" x14ac:dyDescent="0.2">
      <c r="B184" s="35" t="s">
        <v>148</v>
      </c>
      <c r="C184" s="141" t="s">
        <v>15</v>
      </c>
      <c r="D184" s="116">
        <v>5.0999999999999996</v>
      </c>
      <c r="E184" s="18" t="s">
        <v>2</v>
      </c>
      <c r="F184" s="8"/>
      <c r="G184" s="10"/>
      <c r="H184" s="10" t="s">
        <v>4</v>
      </c>
      <c r="I184" s="10"/>
      <c r="J184" s="11"/>
    </row>
    <row r="185" spans="2:10" x14ac:dyDescent="0.2">
      <c r="C185" s="143"/>
      <c r="D185" s="6"/>
      <c r="F185" s="7"/>
      <c r="G185" s="39">
        <f>COUNTIF(G184:G184,"x")</f>
        <v>0</v>
      </c>
      <c r="H185" s="39">
        <f>COUNTIF(H184:H184,"x")</f>
        <v>1</v>
      </c>
      <c r="I185" s="39">
        <f>COUNTIF(I184:I184,"x")</f>
        <v>0</v>
      </c>
      <c r="J185" s="51">
        <f>IF(I185=1,"NA",G185/(1-I185))</f>
        <v>0</v>
      </c>
    </row>
    <row r="186" spans="2:10" x14ac:dyDescent="0.2">
      <c r="C186" s="143"/>
      <c r="D186" s="6"/>
      <c r="F186" s="7"/>
      <c r="G186" s="25"/>
      <c r="H186" s="25"/>
      <c r="I186" s="25"/>
    </row>
    <row r="187" spans="2:10" ht="27" x14ac:dyDescent="0.2">
      <c r="B187" s="35" t="s">
        <v>154</v>
      </c>
      <c r="C187" s="136" t="s">
        <v>604</v>
      </c>
      <c r="D187" s="85" t="s">
        <v>149</v>
      </c>
      <c r="E187" s="18" t="s">
        <v>2</v>
      </c>
      <c r="F187" s="26"/>
      <c r="G187" s="47"/>
      <c r="H187" s="48"/>
      <c r="I187" s="48"/>
      <c r="J187" s="49"/>
    </row>
    <row r="188" spans="2:10" ht="15" customHeight="1" x14ac:dyDescent="0.2">
      <c r="B188" s="35" t="s">
        <v>154</v>
      </c>
      <c r="C188" s="136" t="s">
        <v>150</v>
      </c>
      <c r="D188" s="85" t="s">
        <v>605</v>
      </c>
      <c r="E188" s="18" t="s">
        <v>2</v>
      </c>
      <c r="F188" s="8"/>
      <c r="G188" s="10"/>
      <c r="H188" s="10" t="s">
        <v>4</v>
      </c>
      <c r="I188" s="10"/>
      <c r="J188" s="28"/>
    </row>
    <row r="189" spans="2:10" ht="15" customHeight="1" x14ac:dyDescent="0.2">
      <c r="B189" s="35" t="s">
        <v>154</v>
      </c>
      <c r="C189" s="136" t="s">
        <v>151</v>
      </c>
      <c r="D189" s="85" t="s">
        <v>606</v>
      </c>
      <c r="E189" s="18" t="s">
        <v>2</v>
      </c>
      <c r="F189" s="8"/>
      <c r="G189" s="10"/>
      <c r="H189" s="10" t="s">
        <v>4</v>
      </c>
      <c r="I189" s="10"/>
      <c r="J189" s="11"/>
    </row>
    <row r="190" spans="2:10" ht="15" customHeight="1" x14ac:dyDescent="0.2">
      <c r="B190" s="35" t="s">
        <v>154</v>
      </c>
      <c r="C190" s="136" t="s">
        <v>152</v>
      </c>
      <c r="D190" s="85" t="s">
        <v>607</v>
      </c>
      <c r="E190" s="18" t="s">
        <v>2</v>
      </c>
      <c r="F190" s="8"/>
      <c r="G190" s="10"/>
      <c r="H190" s="10" t="s">
        <v>4</v>
      </c>
      <c r="I190" s="10"/>
      <c r="J190" s="11"/>
    </row>
    <row r="191" spans="2:10" ht="15" customHeight="1" x14ac:dyDescent="0.2">
      <c r="B191" s="35" t="s">
        <v>154</v>
      </c>
      <c r="C191" s="136" t="s">
        <v>153</v>
      </c>
      <c r="D191" s="85" t="s">
        <v>608</v>
      </c>
      <c r="E191" s="18" t="s">
        <v>2</v>
      </c>
      <c r="F191" s="8"/>
      <c r="G191" s="10"/>
      <c r="H191" s="10" t="s">
        <v>4</v>
      </c>
      <c r="I191" s="10"/>
      <c r="J191" s="11"/>
    </row>
    <row r="192" spans="2:10" x14ac:dyDescent="0.2">
      <c r="C192" s="143"/>
      <c r="D192" s="6"/>
      <c r="F192" s="7"/>
      <c r="G192" s="38">
        <f>COUNTIF(G188:G191,"x")</f>
        <v>0</v>
      </c>
      <c r="H192" s="38">
        <f>COUNTIF(H188:H191,"x")</f>
        <v>4</v>
      </c>
      <c r="I192" s="39">
        <f>COUNTIF(I188:I191,"x")</f>
        <v>0</v>
      </c>
      <c r="J192" s="51">
        <f>IF(I192=4,"NA",G192/(4-I192))</f>
        <v>0</v>
      </c>
    </row>
    <row r="193" spans="2:10" x14ac:dyDescent="0.2">
      <c r="C193" s="7"/>
      <c r="D193" s="6"/>
      <c r="F193" s="7"/>
      <c r="G193" s="33"/>
      <c r="H193" s="33"/>
    </row>
    <row r="194" spans="2:10" ht="66.75" customHeight="1" x14ac:dyDescent="0.2">
      <c r="B194" s="35" t="s">
        <v>155</v>
      </c>
      <c r="C194" s="141" t="s">
        <v>16</v>
      </c>
      <c r="D194" s="85">
        <v>5.17</v>
      </c>
      <c r="E194" s="18" t="s">
        <v>2</v>
      </c>
      <c r="F194" s="34"/>
      <c r="G194" s="10"/>
      <c r="H194" s="10" t="s">
        <v>4</v>
      </c>
      <c r="I194" s="10"/>
      <c r="J194" s="11"/>
    </row>
    <row r="195" spans="2:10" x14ac:dyDescent="0.2">
      <c r="C195" s="7"/>
      <c r="D195" s="6"/>
      <c r="F195" s="7"/>
      <c r="G195" s="39">
        <f>COUNTIF(G194:G194,"x")</f>
        <v>0</v>
      </c>
      <c r="H195" s="39">
        <f>COUNTIF(H194:H194,"x")</f>
        <v>1</v>
      </c>
      <c r="I195" s="39">
        <f>COUNTIF(I194:I194,"x")</f>
        <v>0</v>
      </c>
      <c r="J195" s="51">
        <f>IF(I195=1,"NA",G195/(1-I195))</f>
        <v>0</v>
      </c>
    </row>
    <row r="196" spans="2:10" x14ac:dyDescent="0.2">
      <c r="C196" s="7"/>
      <c r="D196" s="6"/>
      <c r="F196" s="7"/>
      <c r="G196" s="25"/>
      <c r="H196" s="25"/>
    </row>
    <row r="197" spans="2:10" x14ac:dyDescent="0.2">
      <c r="B197" s="103">
        <v>3.7</v>
      </c>
      <c r="C197" s="177" t="s">
        <v>156</v>
      </c>
      <c r="D197" s="177"/>
      <c r="E197" s="177"/>
      <c r="F197" s="177"/>
      <c r="G197" s="177"/>
      <c r="H197" s="177"/>
      <c r="I197" s="177"/>
      <c r="J197" s="52">
        <f>AVERAGE(J199,J205,J212,J223)</f>
        <v>0</v>
      </c>
    </row>
    <row r="198" spans="2:10" ht="19.5" customHeight="1" x14ac:dyDescent="0.2">
      <c r="B198" s="35" t="s">
        <v>162</v>
      </c>
      <c r="C198" s="136" t="s">
        <v>157</v>
      </c>
      <c r="D198" s="85">
        <v>5.12</v>
      </c>
      <c r="E198" s="18" t="s">
        <v>2</v>
      </c>
      <c r="F198" s="141"/>
      <c r="G198" s="10"/>
      <c r="H198" s="10" t="s">
        <v>4</v>
      </c>
      <c r="I198" s="10"/>
      <c r="J198" s="11"/>
    </row>
    <row r="199" spans="2:10" ht="15" customHeight="1" x14ac:dyDescent="0.2">
      <c r="B199" s="100"/>
      <c r="C199" s="144"/>
      <c r="D199" s="62"/>
      <c r="E199" s="63"/>
      <c r="F199" s="144"/>
      <c r="G199" s="39">
        <f>COUNTIF(G198:G198,"x")</f>
        <v>0</v>
      </c>
      <c r="H199" s="39">
        <f>COUNTIF(H198:H198,"x")</f>
        <v>1</v>
      </c>
      <c r="I199" s="39">
        <f>COUNTIF(I198:I198,"x")</f>
        <v>0</v>
      </c>
      <c r="J199" s="51">
        <f>IF(I199=1,"NA",G199/(1-I199))</f>
        <v>0</v>
      </c>
    </row>
    <row r="200" spans="2:10" ht="15" customHeight="1" x14ac:dyDescent="0.2">
      <c r="B200" s="100"/>
      <c r="C200" s="144"/>
      <c r="D200" s="62"/>
      <c r="E200" s="63"/>
      <c r="F200" s="144"/>
      <c r="G200" s="25"/>
      <c r="H200" s="25"/>
      <c r="I200" s="25"/>
    </row>
    <row r="201" spans="2:10" ht="15" customHeight="1" x14ac:dyDescent="0.2">
      <c r="B201" s="35" t="s">
        <v>163</v>
      </c>
      <c r="C201" s="136" t="s">
        <v>159</v>
      </c>
      <c r="D201" s="85" t="s">
        <v>158</v>
      </c>
      <c r="E201" s="18" t="s">
        <v>2</v>
      </c>
      <c r="F201" s="141"/>
      <c r="G201" s="47"/>
      <c r="H201" s="48"/>
      <c r="I201" s="48"/>
      <c r="J201" s="49"/>
    </row>
    <row r="202" spans="2:10" ht="27" customHeight="1" x14ac:dyDescent="0.2">
      <c r="B202" s="35" t="s">
        <v>163</v>
      </c>
      <c r="C202" s="142" t="s">
        <v>378</v>
      </c>
      <c r="D202" s="9" t="s">
        <v>599</v>
      </c>
      <c r="E202" s="18" t="s">
        <v>2</v>
      </c>
      <c r="F202" s="141"/>
      <c r="G202" s="117"/>
      <c r="H202" s="27" t="s">
        <v>4</v>
      </c>
      <c r="I202" s="27"/>
      <c r="J202" s="28"/>
    </row>
    <row r="203" spans="2:10" ht="31.5" customHeight="1" x14ac:dyDescent="0.2">
      <c r="B203" s="35" t="s">
        <v>163</v>
      </c>
      <c r="C203" s="145" t="s">
        <v>160</v>
      </c>
      <c r="D203" s="9" t="s">
        <v>600</v>
      </c>
      <c r="E203" s="18" t="s">
        <v>2</v>
      </c>
      <c r="F203" s="146"/>
      <c r="G203" s="117"/>
      <c r="H203" s="117" t="s">
        <v>4</v>
      </c>
      <c r="I203" s="117"/>
      <c r="J203" s="11"/>
    </row>
    <row r="204" spans="2:10" ht="27.75" customHeight="1" x14ac:dyDescent="0.2">
      <c r="B204" s="35" t="s">
        <v>163</v>
      </c>
      <c r="C204" s="147" t="s">
        <v>161</v>
      </c>
      <c r="D204" s="9" t="s">
        <v>601</v>
      </c>
      <c r="E204" s="18" t="s">
        <v>2</v>
      </c>
      <c r="F204" s="141"/>
      <c r="G204" s="117"/>
      <c r="H204" s="117" t="s">
        <v>4</v>
      </c>
      <c r="I204" s="117"/>
      <c r="J204" s="11"/>
    </row>
    <row r="205" spans="2:10" ht="15" customHeight="1" x14ac:dyDescent="0.2">
      <c r="B205" s="100"/>
      <c r="C205" s="144"/>
      <c r="D205" s="62"/>
      <c r="E205" s="63"/>
      <c r="F205" s="144"/>
      <c r="G205" s="39">
        <f>COUNTIF(G202:G204,"x")</f>
        <v>0</v>
      </c>
      <c r="H205" s="39">
        <f>COUNTIF(H202:H204,"x")</f>
        <v>3</v>
      </c>
      <c r="I205" s="39">
        <f>COUNTIF(I202:I204,"x")</f>
        <v>0</v>
      </c>
      <c r="J205" s="51">
        <f>IF(I205=3,"NA",G205/(3-I205))</f>
        <v>0</v>
      </c>
    </row>
    <row r="206" spans="2:10" s="12" customFormat="1" ht="15" customHeight="1" x14ac:dyDescent="0.2">
      <c r="B206" s="100"/>
      <c r="C206" s="144"/>
      <c r="D206" s="62"/>
      <c r="E206" s="63"/>
      <c r="F206" s="144"/>
      <c r="G206" s="25"/>
      <c r="H206" s="25"/>
      <c r="I206" s="25"/>
    </row>
    <row r="207" spans="2:10" ht="38.25" customHeight="1" x14ac:dyDescent="0.2">
      <c r="B207" s="35" t="s">
        <v>165</v>
      </c>
      <c r="C207" s="142" t="s">
        <v>379</v>
      </c>
      <c r="D207" s="85" t="s">
        <v>164</v>
      </c>
      <c r="E207" s="18" t="s">
        <v>2</v>
      </c>
      <c r="F207" s="137"/>
      <c r="G207" s="47"/>
      <c r="H207" s="48"/>
      <c r="I207" s="48"/>
      <c r="J207" s="49"/>
    </row>
    <row r="208" spans="2:10" ht="15" customHeight="1" x14ac:dyDescent="0.2">
      <c r="B208" s="35" t="s">
        <v>165</v>
      </c>
      <c r="C208" s="136" t="s">
        <v>380</v>
      </c>
      <c r="D208" s="9" t="s">
        <v>384</v>
      </c>
      <c r="E208" s="18" t="s">
        <v>2</v>
      </c>
      <c r="F208" s="141"/>
      <c r="G208" s="27"/>
      <c r="H208" s="27" t="s">
        <v>4</v>
      </c>
      <c r="I208" s="27"/>
      <c r="J208" s="28"/>
    </row>
    <row r="209" spans="2:10" ht="43.5" customHeight="1" x14ac:dyDescent="0.2">
      <c r="B209" s="35" t="s">
        <v>165</v>
      </c>
      <c r="C209" s="142" t="s">
        <v>381</v>
      </c>
      <c r="D209" s="9" t="s">
        <v>385</v>
      </c>
      <c r="E209" s="18" t="s">
        <v>2</v>
      </c>
      <c r="F209" s="141"/>
      <c r="G209" s="27"/>
      <c r="H209" s="27" t="s">
        <v>4</v>
      </c>
      <c r="I209" s="27"/>
      <c r="J209" s="11"/>
    </row>
    <row r="210" spans="2:10" ht="29.25" customHeight="1" x14ac:dyDescent="0.2">
      <c r="B210" s="35" t="s">
        <v>165</v>
      </c>
      <c r="C210" s="142" t="s">
        <v>382</v>
      </c>
      <c r="D210" s="9" t="s">
        <v>386</v>
      </c>
      <c r="E210" s="18" t="s">
        <v>2</v>
      </c>
      <c r="F210" s="141"/>
      <c r="G210" s="27"/>
      <c r="H210" s="27" t="s">
        <v>4</v>
      </c>
      <c r="I210" s="27"/>
      <c r="J210" s="11"/>
    </row>
    <row r="211" spans="2:10" ht="32.25" customHeight="1" x14ac:dyDescent="0.2">
      <c r="B211" s="35" t="s">
        <v>165</v>
      </c>
      <c r="C211" s="142" t="s">
        <v>383</v>
      </c>
      <c r="D211" s="9" t="s">
        <v>387</v>
      </c>
      <c r="E211" s="18" t="s">
        <v>2</v>
      </c>
      <c r="F211" s="141"/>
      <c r="G211" s="27"/>
      <c r="H211" s="27" t="s">
        <v>4</v>
      </c>
      <c r="I211" s="27"/>
      <c r="J211" s="11"/>
    </row>
    <row r="212" spans="2:10" x14ac:dyDescent="0.2">
      <c r="C212" s="143"/>
      <c r="D212" s="6"/>
      <c r="E212" s="4"/>
      <c r="F212" s="143"/>
      <c r="G212" s="39">
        <f>COUNTIF(G208:G211,"x")</f>
        <v>0</v>
      </c>
      <c r="H212" s="39">
        <f>COUNTIF(H208:H211,"x")</f>
        <v>4</v>
      </c>
      <c r="I212" s="39">
        <f>COUNTIF(I208:I211,"x")</f>
        <v>0</v>
      </c>
      <c r="J212" s="51">
        <f>IF(I212=4,"NA",G212/(4-I212))</f>
        <v>0</v>
      </c>
    </row>
    <row r="213" spans="2:10" x14ac:dyDescent="0.2">
      <c r="C213" s="143"/>
      <c r="D213" s="6"/>
      <c r="E213" s="4"/>
      <c r="F213" s="143"/>
      <c r="G213" s="25"/>
      <c r="H213" s="25"/>
    </row>
    <row r="214" spans="2:10" ht="32" x14ac:dyDescent="0.2">
      <c r="B214" s="35" t="s">
        <v>167</v>
      </c>
      <c r="C214" s="142" t="s">
        <v>388</v>
      </c>
      <c r="D214" s="121" t="s">
        <v>166</v>
      </c>
      <c r="E214" s="18" t="s">
        <v>2</v>
      </c>
      <c r="F214" s="148"/>
      <c r="G214" s="47"/>
      <c r="H214" s="48"/>
      <c r="I214" s="48"/>
      <c r="J214" s="49"/>
    </row>
    <row r="215" spans="2:10" ht="30" customHeight="1" x14ac:dyDescent="0.2">
      <c r="B215" s="35" t="s">
        <v>167</v>
      </c>
      <c r="C215" s="142" t="s">
        <v>94</v>
      </c>
      <c r="D215" s="85" t="s">
        <v>332</v>
      </c>
      <c r="E215" s="31" t="s">
        <v>2</v>
      </c>
      <c r="F215" s="141"/>
      <c r="G215" s="27"/>
      <c r="H215" s="27" t="s">
        <v>4</v>
      </c>
      <c r="I215" s="27"/>
      <c r="J215" s="28"/>
    </row>
    <row r="216" spans="2:10" ht="15" customHeight="1" x14ac:dyDescent="0.2">
      <c r="B216" s="35" t="s">
        <v>167</v>
      </c>
      <c r="C216" s="136" t="s">
        <v>331</v>
      </c>
      <c r="D216" s="85" t="s">
        <v>332</v>
      </c>
      <c r="E216" s="31" t="s">
        <v>2</v>
      </c>
      <c r="F216" s="141"/>
      <c r="G216" s="10"/>
      <c r="H216" s="10" t="s">
        <v>4</v>
      </c>
      <c r="I216" s="10"/>
      <c r="J216" s="11"/>
    </row>
    <row r="217" spans="2:10" ht="15" customHeight="1" x14ac:dyDescent="0.2">
      <c r="B217" s="35" t="s">
        <v>167</v>
      </c>
      <c r="C217" s="90" t="s">
        <v>96</v>
      </c>
      <c r="D217" s="85" t="s">
        <v>332</v>
      </c>
      <c r="E217" s="31" t="s">
        <v>2</v>
      </c>
      <c r="F217" s="141"/>
      <c r="G217" s="10"/>
      <c r="H217" s="10" t="s">
        <v>4</v>
      </c>
      <c r="I217" s="10"/>
      <c r="J217" s="11"/>
    </row>
    <row r="218" spans="2:10" ht="15" customHeight="1" x14ac:dyDescent="0.2">
      <c r="B218" s="35" t="s">
        <v>167</v>
      </c>
      <c r="C218" s="136" t="s">
        <v>95</v>
      </c>
      <c r="D218" s="85" t="s">
        <v>332</v>
      </c>
      <c r="E218" s="31" t="s">
        <v>2</v>
      </c>
      <c r="F218" s="141"/>
      <c r="G218" s="10"/>
      <c r="H218" s="10" t="s">
        <v>4</v>
      </c>
      <c r="I218" s="10"/>
      <c r="J218" s="11"/>
    </row>
    <row r="219" spans="2:10" ht="15" customHeight="1" x14ac:dyDescent="0.2">
      <c r="B219" s="35" t="s">
        <v>167</v>
      </c>
      <c r="C219" s="142" t="s">
        <v>98</v>
      </c>
      <c r="D219" s="85" t="s">
        <v>332</v>
      </c>
      <c r="E219" s="31" t="s">
        <v>2</v>
      </c>
      <c r="F219" s="141"/>
      <c r="G219" s="10"/>
      <c r="H219" s="10" t="s">
        <v>4</v>
      </c>
      <c r="I219" s="10"/>
      <c r="J219" s="11"/>
    </row>
    <row r="220" spans="2:10" ht="15" customHeight="1" x14ac:dyDescent="0.2">
      <c r="B220" s="35" t="s">
        <v>167</v>
      </c>
      <c r="C220" s="136" t="s">
        <v>99</v>
      </c>
      <c r="D220" s="85" t="s">
        <v>332</v>
      </c>
      <c r="E220" s="31" t="s">
        <v>2</v>
      </c>
      <c r="F220" s="141"/>
      <c r="G220" s="10"/>
      <c r="H220" s="10" t="s">
        <v>4</v>
      </c>
      <c r="I220" s="10"/>
      <c r="J220" s="11"/>
    </row>
    <row r="221" spans="2:10" ht="15" customHeight="1" x14ac:dyDescent="0.2">
      <c r="B221" s="35" t="s">
        <v>167</v>
      </c>
      <c r="C221" s="136" t="s">
        <v>97</v>
      </c>
      <c r="D221" s="85" t="s">
        <v>332</v>
      </c>
      <c r="E221" s="31" t="s">
        <v>2</v>
      </c>
      <c r="F221" s="141"/>
      <c r="G221" s="10"/>
      <c r="H221" s="10" t="s">
        <v>4</v>
      </c>
      <c r="I221" s="10"/>
      <c r="J221" s="11"/>
    </row>
    <row r="222" spans="2:10" ht="33.75" customHeight="1" x14ac:dyDescent="0.2">
      <c r="B222" s="35" t="s">
        <v>167</v>
      </c>
      <c r="C222" s="142" t="s">
        <v>100</v>
      </c>
      <c r="D222" s="85" t="s">
        <v>332</v>
      </c>
      <c r="E222" s="18" t="s">
        <v>2</v>
      </c>
      <c r="F222" s="141"/>
      <c r="G222" s="10"/>
      <c r="H222" s="10" t="s">
        <v>4</v>
      </c>
      <c r="I222" s="10"/>
      <c r="J222" s="11"/>
    </row>
    <row r="223" spans="2:10" x14ac:dyDescent="0.2">
      <c r="C223" s="143"/>
      <c r="D223" s="6"/>
      <c r="E223" s="4"/>
      <c r="F223" s="143"/>
      <c r="G223" s="39">
        <f>COUNTIF(G215:G222,"x")</f>
        <v>0</v>
      </c>
      <c r="H223" s="39">
        <f>COUNTIF(H215:H222,"x")</f>
        <v>8</v>
      </c>
      <c r="I223" s="39">
        <f>COUNTIF(I215:I222,"x")</f>
        <v>0</v>
      </c>
      <c r="J223" s="51">
        <f>IF(I223=8,"NA",G223/(8-I223))</f>
        <v>0</v>
      </c>
    </row>
    <row r="224" spans="2:10" x14ac:dyDescent="0.2">
      <c r="C224" s="143"/>
      <c r="D224" s="6"/>
      <c r="E224" s="4"/>
      <c r="F224" s="143"/>
      <c r="G224" s="25"/>
      <c r="H224" s="25"/>
      <c r="I224" s="25"/>
      <c r="J224" s="75"/>
    </row>
    <row r="225" spans="2:10" ht="20" x14ac:dyDescent="0.2">
      <c r="B225" s="40" t="s">
        <v>168</v>
      </c>
      <c r="C225" s="149"/>
      <c r="D225" s="42"/>
      <c r="E225" s="45"/>
      <c r="F225" s="149"/>
      <c r="G225" s="45"/>
      <c r="H225" s="45"/>
      <c r="I225" s="45"/>
      <c r="J225" s="97"/>
    </row>
    <row r="226" spans="2:10" x14ac:dyDescent="0.2">
      <c r="B226" s="103">
        <v>4.0999999999999996</v>
      </c>
      <c r="C226" s="179" t="s">
        <v>169</v>
      </c>
      <c r="D226" s="179"/>
      <c r="E226" s="179"/>
      <c r="F226" s="179"/>
      <c r="G226" s="179"/>
      <c r="H226" s="179"/>
      <c r="I226" s="179"/>
      <c r="J226" s="52">
        <f>AVERAGE(J228,J231)</f>
        <v>0</v>
      </c>
    </row>
    <row r="227" spans="2:10" ht="51" customHeight="1" x14ac:dyDescent="0.2">
      <c r="B227" s="103" t="s">
        <v>171</v>
      </c>
      <c r="C227" s="142" t="s">
        <v>170</v>
      </c>
      <c r="D227" s="85">
        <v>5.0999999999999996</v>
      </c>
      <c r="E227" s="18" t="s">
        <v>2</v>
      </c>
      <c r="F227" s="141"/>
      <c r="G227" s="27"/>
      <c r="H227" s="27" t="s">
        <v>4</v>
      </c>
      <c r="I227" s="27"/>
      <c r="J227" s="11"/>
    </row>
    <row r="228" spans="2:10" ht="15" customHeight="1" x14ac:dyDescent="0.2">
      <c r="C228" s="143"/>
      <c r="D228" s="6"/>
      <c r="E228" s="4"/>
      <c r="F228" s="143"/>
      <c r="G228" s="39">
        <f>COUNTIF(G227:G227,"x")</f>
        <v>0</v>
      </c>
      <c r="H228" s="39">
        <f>COUNTIF(H227:H227,"x")</f>
        <v>1</v>
      </c>
      <c r="I228" s="39">
        <f>COUNTIF(I227:I227,"x")</f>
        <v>0</v>
      </c>
      <c r="J228" s="51">
        <f>IF(I228=1,"NA",G228/(1-I228))</f>
        <v>0</v>
      </c>
    </row>
    <row r="229" spans="2:10" ht="15" customHeight="1" x14ac:dyDescent="0.2">
      <c r="C229" s="143"/>
      <c r="D229" s="6"/>
      <c r="E229" s="4"/>
      <c r="F229" s="143"/>
      <c r="G229" s="25"/>
      <c r="H229" s="25"/>
    </row>
    <row r="230" spans="2:10" ht="32" x14ac:dyDescent="0.2">
      <c r="B230" s="103" t="s">
        <v>172</v>
      </c>
      <c r="C230" s="142" t="s">
        <v>173</v>
      </c>
      <c r="D230" s="85">
        <v>5.2</v>
      </c>
      <c r="E230" s="18" t="s">
        <v>2</v>
      </c>
      <c r="F230" s="141"/>
      <c r="G230" s="10"/>
      <c r="H230" s="10" t="s">
        <v>4</v>
      </c>
      <c r="I230" s="10"/>
      <c r="J230" s="11"/>
    </row>
    <row r="231" spans="2:10" x14ac:dyDescent="0.2">
      <c r="C231" s="143"/>
      <c r="D231" s="6"/>
      <c r="E231" s="4"/>
      <c r="F231" s="143"/>
      <c r="G231" s="39">
        <f>COUNTIF(G230:G230,"x")</f>
        <v>0</v>
      </c>
      <c r="H231" s="39">
        <f>COUNTIF(H230:H230,"x")</f>
        <v>1</v>
      </c>
      <c r="I231" s="39">
        <f>COUNTIF(I230:I230,"x")</f>
        <v>0</v>
      </c>
      <c r="J231" s="51">
        <f>IF(I231=1,"NA",G231/(1-I231))</f>
        <v>0</v>
      </c>
    </row>
    <row r="232" spans="2:10" x14ac:dyDescent="0.2">
      <c r="C232" s="143"/>
      <c r="D232" s="6"/>
      <c r="E232" s="4"/>
      <c r="F232" s="143"/>
      <c r="G232" s="25"/>
      <c r="H232" s="25"/>
      <c r="I232" s="25"/>
      <c r="J232" s="75"/>
    </row>
    <row r="233" spans="2:10" x14ac:dyDescent="0.2">
      <c r="B233" s="103">
        <v>4.2</v>
      </c>
      <c r="C233" s="150" t="s">
        <v>174</v>
      </c>
      <c r="D233" s="94"/>
      <c r="E233" s="48"/>
      <c r="F233" s="151"/>
      <c r="G233" s="48"/>
      <c r="H233" s="48"/>
      <c r="I233" s="48"/>
      <c r="J233" s="52">
        <f>AVERAGE(J235,J241,J256,J262)</f>
        <v>0</v>
      </c>
    </row>
    <row r="234" spans="2:10" ht="16.5" customHeight="1" x14ac:dyDescent="0.2">
      <c r="B234" s="35" t="s">
        <v>176</v>
      </c>
      <c r="C234" s="136" t="s">
        <v>175</v>
      </c>
      <c r="D234" s="9">
        <v>5.5</v>
      </c>
      <c r="E234" s="18" t="s">
        <v>2</v>
      </c>
      <c r="F234" s="141"/>
      <c r="G234" s="10"/>
      <c r="H234" s="10" t="s">
        <v>4</v>
      </c>
      <c r="I234" s="10"/>
      <c r="J234" s="11"/>
    </row>
    <row r="235" spans="2:10" x14ac:dyDescent="0.2">
      <c r="C235" s="143"/>
      <c r="D235" s="6"/>
      <c r="E235" s="4"/>
      <c r="F235" s="143"/>
      <c r="G235" s="39">
        <f>COUNTIF(G234:G234,"x")</f>
        <v>0</v>
      </c>
      <c r="H235" s="39">
        <f>COUNTIF(H234:H234,"x")</f>
        <v>1</v>
      </c>
      <c r="I235" s="39">
        <f>COUNTIF(I234:I234,"x")</f>
        <v>0</v>
      </c>
      <c r="J235" s="51">
        <f>IF(I235=1,"NA",G235/(1-I235))</f>
        <v>0</v>
      </c>
    </row>
    <row r="236" spans="2:10" x14ac:dyDescent="0.2">
      <c r="C236" s="143"/>
      <c r="D236" s="6"/>
      <c r="E236" s="4"/>
      <c r="F236" s="143"/>
      <c r="G236" s="25"/>
      <c r="H236" s="25"/>
    </row>
    <row r="237" spans="2:10" ht="27" x14ac:dyDescent="0.2">
      <c r="B237" s="35" t="s">
        <v>181</v>
      </c>
      <c r="C237" s="152" t="s">
        <v>391</v>
      </c>
      <c r="D237" s="85" t="s">
        <v>177</v>
      </c>
      <c r="E237" s="31" t="s">
        <v>2</v>
      </c>
      <c r="F237" s="148"/>
      <c r="G237" s="47"/>
      <c r="H237" s="48"/>
      <c r="I237" s="48"/>
      <c r="J237" s="49"/>
    </row>
    <row r="238" spans="2:10" ht="28.5" customHeight="1" x14ac:dyDescent="0.2">
      <c r="B238" s="35" t="s">
        <v>181</v>
      </c>
      <c r="C238" s="142" t="s">
        <v>390</v>
      </c>
      <c r="D238" s="85" t="s">
        <v>389</v>
      </c>
      <c r="E238" s="31" t="s">
        <v>2</v>
      </c>
      <c r="F238" s="141"/>
      <c r="G238" s="27"/>
      <c r="H238" s="27" t="s">
        <v>4</v>
      </c>
      <c r="I238" s="27"/>
      <c r="J238" s="28"/>
    </row>
    <row r="239" spans="2:10" ht="33.75" customHeight="1" x14ac:dyDescent="0.2">
      <c r="B239" s="35" t="s">
        <v>181</v>
      </c>
      <c r="C239" s="142" t="s">
        <v>178</v>
      </c>
      <c r="D239" s="85" t="s">
        <v>389</v>
      </c>
      <c r="E239" s="31" t="s">
        <v>2</v>
      </c>
      <c r="F239" s="141"/>
      <c r="G239" s="10"/>
      <c r="H239" s="10" t="s">
        <v>4</v>
      </c>
      <c r="I239" s="10"/>
      <c r="J239" s="11"/>
    </row>
    <row r="240" spans="2:10" ht="33" customHeight="1" x14ac:dyDescent="0.2">
      <c r="B240" s="35" t="s">
        <v>181</v>
      </c>
      <c r="C240" s="142" t="s">
        <v>179</v>
      </c>
      <c r="D240" s="85" t="s">
        <v>389</v>
      </c>
      <c r="E240" s="18" t="s">
        <v>2</v>
      </c>
      <c r="F240" s="141"/>
      <c r="G240" s="10"/>
      <c r="H240" s="10" t="s">
        <v>4</v>
      </c>
      <c r="I240" s="10"/>
      <c r="J240" s="11"/>
    </row>
    <row r="241" spans="2:10" x14ac:dyDescent="0.2">
      <c r="C241" s="143"/>
      <c r="D241" s="6"/>
      <c r="E241" s="4"/>
      <c r="F241" s="143"/>
      <c r="G241" s="39">
        <f>COUNTIF(G238:G240,"x")</f>
        <v>0</v>
      </c>
      <c r="H241" s="39">
        <f>COUNTIF(H238:H240,"x")</f>
        <v>3</v>
      </c>
      <c r="I241" s="39">
        <f>COUNTIF(I238:I240,"x")</f>
        <v>0</v>
      </c>
      <c r="J241" s="51">
        <f>IF(I241=3,"NA",G241/(3-I241))</f>
        <v>0</v>
      </c>
    </row>
    <row r="242" spans="2:10" x14ac:dyDescent="0.2">
      <c r="C242" s="143"/>
      <c r="D242" s="6"/>
      <c r="E242" s="4"/>
      <c r="F242" s="143"/>
      <c r="G242" s="25"/>
      <c r="H242" s="25"/>
    </row>
    <row r="243" spans="2:10" ht="27" x14ac:dyDescent="0.2">
      <c r="B243" s="35" t="s">
        <v>198</v>
      </c>
      <c r="C243" s="142" t="s">
        <v>186</v>
      </c>
      <c r="D243" s="85" t="s">
        <v>180</v>
      </c>
      <c r="E243" s="18" t="s">
        <v>2</v>
      </c>
      <c r="F243" s="137"/>
      <c r="G243" s="47"/>
      <c r="H243" s="48"/>
      <c r="I243" s="48"/>
      <c r="J243" s="126"/>
    </row>
    <row r="244" spans="2:10" ht="15" customHeight="1" x14ac:dyDescent="0.2">
      <c r="B244" s="35" t="s">
        <v>198</v>
      </c>
      <c r="C244" s="136" t="s">
        <v>182</v>
      </c>
      <c r="D244" s="85" t="s">
        <v>392</v>
      </c>
      <c r="E244" s="18" t="s">
        <v>2</v>
      </c>
      <c r="F244" s="141"/>
      <c r="G244" s="27"/>
      <c r="H244" s="27" t="s">
        <v>4</v>
      </c>
      <c r="I244" s="27"/>
      <c r="J244" s="27"/>
    </row>
    <row r="245" spans="2:10" ht="15" customHeight="1" x14ac:dyDescent="0.2">
      <c r="B245" s="35" t="s">
        <v>198</v>
      </c>
      <c r="C245" s="136" t="s">
        <v>183</v>
      </c>
      <c r="D245" s="85" t="s">
        <v>395</v>
      </c>
      <c r="E245" s="18" t="s">
        <v>2</v>
      </c>
      <c r="F245" s="141"/>
      <c r="G245" s="10"/>
      <c r="H245" s="10" t="s">
        <v>4</v>
      </c>
      <c r="I245" s="10"/>
      <c r="J245" s="10"/>
    </row>
    <row r="246" spans="2:10" ht="15" customHeight="1" x14ac:dyDescent="0.2">
      <c r="B246" s="35" t="s">
        <v>198</v>
      </c>
      <c r="C246" s="136" t="s">
        <v>187</v>
      </c>
      <c r="D246" s="85" t="s">
        <v>393</v>
      </c>
      <c r="E246" s="18" t="s">
        <v>2</v>
      </c>
      <c r="F246" s="141"/>
      <c r="G246" s="10"/>
      <c r="H246" s="10" t="s">
        <v>4</v>
      </c>
      <c r="I246" s="10"/>
      <c r="J246" s="10"/>
    </row>
    <row r="247" spans="2:10" ht="15" customHeight="1" x14ac:dyDescent="0.2">
      <c r="B247" s="35" t="s">
        <v>198</v>
      </c>
      <c r="C247" s="136" t="s">
        <v>188</v>
      </c>
      <c r="D247" s="85" t="s">
        <v>394</v>
      </c>
      <c r="E247" s="18" t="s">
        <v>2</v>
      </c>
      <c r="F247" s="141"/>
      <c r="G247" s="10"/>
      <c r="H247" s="10" t="s">
        <v>4</v>
      </c>
      <c r="I247" s="10"/>
      <c r="J247" s="10"/>
    </row>
    <row r="248" spans="2:10" ht="15" customHeight="1" x14ac:dyDescent="0.2">
      <c r="B248" s="35" t="s">
        <v>198</v>
      </c>
      <c r="C248" s="136" t="s">
        <v>189</v>
      </c>
      <c r="D248" s="85" t="s">
        <v>396</v>
      </c>
      <c r="E248" s="18" t="s">
        <v>2</v>
      </c>
      <c r="F248" s="141"/>
      <c r="G248" s="10"/>
      <c r="H248" s="10" t="s">
        <v>4</v>
      </c>
      <c r="I248" s="10"/>
      <c r="J248" s="10"/>
    </row>
    <row r="249" spans="2:10" ht="15" customHeight="1" x14ac:dyDescent="0.2">
      <c r="B249" s="35" t="s">
        <v>198</v>
      </c>
      <c r="C249" s="136" t="s">
        <v>190</v>
      </c>
      <c r="D249" s="85" t="s">
        <v>397</v>
      </c>
      <c r="E249" s="18" t="s">
        <v>2</v>
      </c>
      <c r="F249" s="141"/>
      <c r="G249" s="10"/>
      <c r="H249" s="10" t="s">
        <v>4</v>
      </c>
      <c r="I249" s="10"/>
      <c r="J249" s="10"/>
    </row>
    <row r="250" spans="2:10" ht="15" customHeight="1" x14ac:dyDescent="0.2">
      <c r="B250" s="35" t="s">
        <v>198</v>
      </c>
      <c r="C250" s="136" t="s">
        <v>191</v>
      </c>
      <c r="D250" s="85" t="s">
        <v>398</v>
      </c>
      <c r="E250" s="18" t="s">
        <v>2</v>
      </c>
      <c r="F250" s="141"/>
      <c r="G250" s="10"/>
      <c r="H250" s="10" t="s">
        <v>4</v>
      </c>
      <c r="I250" s="10"/>
      <c r="J250" s="10"/>
    </row>
    <row r="251" spans="2:10" ht="15" customHeight="1" x14ac:dyDescent="0.2">
      <c r="B251" s="35" t="s">
        <v>198</v>
      </c>
      <c r="C251" s="136" t="s">
        <v>193</v>
      </c>
      <c r="D251" s="85" t="s">
        <v>399</v>
      </c>
      <c r="E251" s="18" t="s">
        <v>2</v>
      </c>
      <c r="F251" s="141"/>
      <c r="G251" s="10"/>
      <c r="H251" s="10" t="s">
        <v>4</v>
      </c>
      <c r="I251" s="10"/>
      <c r="J251" s="10"/>
    </row>
    <row r="252" spans="2:10" ht="15" customHeight="1" x14ac:dyDescent="0.2">
      <c r="B252" s="35" t="s">
        <v>198</v>
      </c>
      <c r="C252" s="136" t="s">
        <v>194</v>
      </c>
      <c r="D252" s="85" t="s">
        <v>400</v>
      </c>
      <c r="E252" s="18" t="s">
        <v>2</v>
      </c>
      <c r="F252" s="141"/>
      <c r="G252" s="10"/>
      <c r="H252" s="10" t="s">
        <v>4</v>
      </c>
      <c r="I252" s="10"/>
      <c r="J252" s="10"/>
    </row>
    <row r="253" spans="2:10" ht="15" customHeight="1" x14ac:dyDescent="0.2">
      <c r="B253" s="35" t="s">
        <v>198</v>
      </c>
      <c r="C253" s="142" t="s">
        <v>192</v>
      </c>
      <c r="D253" s="85" t="s">
        <v>401</v>
      </c>
      <c r="E253" s="18" t="s">
        <v>2</v>
      </c>
      <c r="F253" s="141"/>
      <c r="G253" s="10"/>
      <c r="H253" s="10" t="s">
        <v>4</v>
      </c>
      <c r="I253" s="10"/>
      <c r="J253" s="10"/>
    </row>
    <row r="254" spans="2:10" ht="15" customHeight="1" x14ac:dyDescent="0.2">
      <c r="B254" s="35" t="s">
        <v>198</v>
      </c>
      <c r="C254" s="142" t="s">
        <v>184</v>
      </c>
      <c r="D254" s="85" t="s">
        <v>402</v>
      </c>
      <c r="E254" s="18" t="s">
        <v>2</v>
      </c>
      <c r="F254" s="141"/>
      <c r="G254" s="10"/>
      <c r="H254" s="10" t="s">
        <v>4</v>
      </c>
      <c r="I254" s="10"/>
      <c r="J254" s="10"/>
    </row>
    <row r="255" spans="2:10" ht="15" customHeight="1" x14ac:dyDescent="0.2">
      <c r="B255" s="35" t="s">
        <v>198</v>
      </c>
      <c r="C255" s="136" t="s">
        <v>185</v>
      </c>
      <c r="D255" s="85" t="s">
        <v>403</v>
      </c>
      <c r="E255" s="18" t="s">
        <v>2</v>
      </c>
      <c r="F255" s="141"/>
      <c r="G255" s="10"/>
      <c r="H255" s="10" t="s">
        <v>4</v>
      </c>
      <c r="I255" s="10"/>
      <c r="J255" s="10"/>
    </row>
    <row r="256" spans="2:10" x14ac:dyDescent="0.2">
      <c r="C256" s="143"/>
      <c r="D256" s="6"/>
      <c r="E256" s="4"/>
      <c r="F256" s="143"/>
      <c r="G256" s="108">
        <f>COUNTIF(G244:G255,"x")</f>
        <v>0</v>
      </c>
      <c r="H256" s="108">
        <f>COUNTIF(H244:H255,"x")</f>
        <v>12</v>
      </c>
      <c r="I256" s="108">
        <f>COUNTIF(I244:I255,"x")</f>
        <v>0</v>
      </c>
      <c r="J256" s="51">
        <f>IF(I256=12,"NA",G256/(12-I256))</f>
        <v>0</v>
      </c>
    </row>
    <row r="257" spans="2:10" x14ac:dyDescent="0.2">
      <c r="C257" s="143"/>
      <c r="D257" s="6"/>
      <c r="E257" s="4"/>
      <c r="F257" s="143"/>
      <c r="G257" s="25"/>
      <c r="H257" s="25"/>
    </row>
    <row r="258" spans="2:10" ht="31.5" customHeight="1" x14ac:dyDescent="0.2">
      <c r="B258" s="35" t="s">
        <v>197</v>
      </c>
      <c r="C258" s="142" t="s">
        <v>195</v>
      </c>
      <c r="D258" s="85" t="s">
        <v>598</v>
      </c>
      <c r="E258" s="31" t="s">
        <v>2</v>
      </c>
      <c r="F258" s="148"/>
      <c r="G258" s="47"/>
      <c r="H258" s="48"/>
      <c r="I258" s="48"/>
      <c r="J258" s="49"/>
    </row>
    <row r="259" spans="2:10" ht="15" customHeight="1" x14ac:dyDescent="0.2">
      <c r="B259" s="35" t="s">
        <v>197</v>
      </c>
      <c r="C259" s="136" t="s">
        <v>196</v>
      </c>
      <c r="D259" s="85" t="s">
        <v>404</v>
      </c>
      <c r="E259" s="31" t="s">
        <v>2</v>
      </c>
      <c r="F259" s="141"/>
      <c r="G259" s="27"/>
      <c r="H259" s="27" t="s">
        <v>4</v>
      </c>
      <c r="I259" s="27"/>
      <c r="J259" s="28"/>
    </row>
    <row r="260" spans="2:10" ht="28.5" customHeight="1" x14ac:dyDescent="0.2">
      <c r="B260" s="35" t="s">
        <v>197</v>
      </c>
      <c r="C260" s="142" t="s">
        <v>199</v>
      </c>
      <c r="D260" s="85" t="s">
        <v>404</v>
      </c>
      <c r="E260" s="31" t="s">
        <v>2</v>
      </c>
      <c r="F260" s="141"/>
      <c r="G260" s="10"/>
      <c r="H260" s="10" t="s">
        <v>4</v>
      </c>
      <c r="I260" s="10"/>
      <c r="J260" s="11"/>
    </row>
    <row r="261" spans="2:10" ht="30" customHeight="1" x14ac:dyDescent="0.2">
      <c r="B261" s="35" t="s">
        <v>197</v>
      </c>
      <c r="C261" s="142" t="s">
        <v>200</v>
      </c>
      <c r="D261" s="85" t="s">
        <v>404</v>
      </c>
      <c r="E261" s="18" t="s">
        <v>2</v>
      </c>
      <c r="F261" s="141"/>
      <c r="G261" s="10"/>
      <c r="H261" s="10" t="s">
        <v>4</v>
      </c>
      <c r="I261" s="10"/>
      <c r="J261" s="11"/>
    </row>
    <row r="262" spans="2:10" ht="15" customHeight="1" x14ac:dyDescent="0.2">
      <c r="C262" s="143"/>
      <c r="D262" s="6"/>
      <c r="E262" s="4"/>
      <c r="F262" s="143"/>
      <c r="G262" s="39">
        <f>COUNTIF(G259:G261,"x")</f>
        <v>0</v>
      </c>
      <c r="H262" s="39">
        <f>COUNTIF(H259:H261,"x")</f>
        <v>3</v>
      </c>
      <c r="I262" s="39">
        <f>COUNTIF(I259:I261,"x")</f>
        <v>0</v>
      </c>
      <c r="J262" s="51">
        <f>IF(I262=3,"NA",G262/(3-I262))</f>
        <v>0</v>
      </c>
    </row>
    <row r="263" spans="2:10" ht="15" customHeight="1" x14ac:dyDescent="0.2">
      <c r="C263" s="143"/>
      <c r="D263" s="6"/>
      <c r="E263" s="4"/>
      <c r="F263" s="143"/>
      <c r="G263" s="25"/>
      <c r="H263" s="25"/>
    </row>
    <row r="264" spans="2:10" x14ac:dyDescent="0.2">
      <c r="B264" s="103">
        <v>4.3</v>
      </c>
      <c r="C264" s="153" t="s">
        <v>201</v>
      </c>
      <c r="D264" s="94"/>
      <c r="E264" s="48"/>
      <c r="F264" s="151"/>
      <c r="G264" s="48"/>
      <c r="H264" s="48"/>
      <c r="I264" s="48"/>
      <c r="J264" s="52">
        <f>AVERAGE(J267,J277,J286)</f>
        <v>0</v>
      </c>
    </row>
    <row r="265" spans="2:10" ht="21" customHeight="1" x14ac:dyDescent="0.2">
      <c r="B265" s="50" t="s">
        <v>203</v>
      </c>
      <c r="C265" s="154" t="s">
        <v>202</v>
      </c>
      <c r="D265" s="133">
        <v>5.6</v>
      </c>
      <c r="E265" s="30" t="s">
        <v>2</v>
      </c>
      <c r="F265" s="155"/>
      <c r="G265" s="27"/>
      <c r="H265" s="27" t="s">
        <v>4</v>
      </c>
      <c r="I265" s="27"/>
      <c r="J265" s="28"/>
    </row>
    <row r="266" spans="2:10" ht="32" x14ac:dyDescent="0.2">
      <c r="B266" s="35" t="s">
        <v>209</v>
      </c>
      <c r="C266" s="142" t="s">
        <v>204</v>
      </c>
      <c r="D266" s="133">
        <v>5.6</v>
      </c>
      <c r="E266" s="18" t="s">
        <v>2</v>
      </c>
      <c r="F266" s="141"/>
      <c r="G266" s="156"/>
      <c r="H266" s="10" t="s">
        <v>4</v>
      </c>
      <c r="I266" s="156"/>
      <c r="J266" s="11"/>
    </row>
    <row r="267" spans="2:10" ht="26" x14ac:dyDescent="0.2">
      <c r="B267" s="100"/>
      <c r="C267" s="72"/>
      <c r="D267" s="62"/>
      <c r="E267" s="63"/>
      <c r="F267" s="61"/>
      <c r="G267" s="39">
        <f>COUNTIF(G265:G266,"x")</f>
        <v>0</v>
      </c>
      <c r="H267" s="39">
        <f>COUNTIF(H265:H266,"x")</f>
        <v>2</v>
      </c>
      <c r="I267" s="39">
        <f>COUNTIF(I265:I266,"x")</f>
        <v>0</v>
      </c>
      <c r="J267" s="51">
        <f>IF(I267=2,"NA",G267/(2-I267))</f>
        <v>0</v>
      </c>
    </row>
    <row r="268" spans="2:10" ht="26" x14ac:dyDescent="0.2">
      <c r="B268" s="100"/>
      <c r="C268" s="101"/>
      <c r="D268" s="62"/>
      <c r="E268" s="102"/>
      <c r="F268" s="61"/>
      <c r="G268" s="25"/>
      <c r="H268" s="25"/>
      <c r="I268" s="25"/>
      <c r="J268" s="75"/>
    </row>
    <row r="269" spans="2:10" ht="21.75" customHeight="1" x14ac:dyDescent="0.2">
      <c r="B269" s="35" t="s">
        <v>210</v>
      </c>
      <c r="C269" s="142" t="s">
        <v>206</v>
      </c>
      <c r="D269" s="85" t="s">
        <v>205</v>
      </c>
      <c r="E269" s="18" t="s">
        <v>2</v>
      </c>
      <c r="F269" s="8"/>
      <c r="G269" s="47"/>
      <c r="H269" s="48"/>
      <c r="I269" s="48"/>
      <c r="J269" s="114"/>
    </row>
    <row r="270" spans="2:10" ht="15" customHeight="1" x14ac:dyDescent="0.2">
      <c r="B270" s="35" t="s">
        <v>210</v>
      </c>
      <c r="C270" s="136" t="s">
        <v>208</v>
      </c>
      <c r="D270" s="9" t="s">
        <v>405</v>
      </c>
      <c r="E270" s="18" t="s">
        <v>2</v>
      </c>
      <c r="F270" s="8"/>
      <c r="G270" s="10"/>
      <c r="H270" s="10" t="s">
        <v>4</v>
      </c>
      <c r="I270" s="10"/>
      <c r="J270" s="51"/>
    </row>
    <row r="271" spans="2:10" ht="15" customHeight="1" x14ac:dyDescent="0.2">
      <c r="B271" s="35" t="s">
        <v>210</v>
      </c>
      <c r="C271" s="136" t="s">
        <v>207</v>
      </c>
      <c r="D271" s="9" t="s">
        <v>407</v>
      </c>
      <c r="E271" s="18" t="s">
        <v>2</v>
      </c>
      <c r="F271" s="8"/>
      <c r="G271" s="10"/>
      <c r="H271" s="10" t="s">
        <v>4</v>
      </c>
      <c r="I271" s="10"/>
      <c r="J271" s="11"/>
    </row>
    <row r="272" spans="2:10" ht="27" x14ac:dyDescent="0.2">
      <c r="B272" s="35" t="s">
        <v>210</v>
      </c>
      <c r="C272" s="141" t="s">
        <v>211</v>
      </c>
      <c r="D272" s="9" t="s">
        <v>408</v>
      </c>
      <c r="E272" s="18" t="s">
        <v>2</v>
      </c>
      <c r="F272" s="8"/>
      <c r="G272" s="10"/>
      <c r="H272" s="10" t="s">
        <v>4</v>
      </c>
      <c r="I272" s="10"/>
      <c r="J272" s="11"/>
    </row>
    <row r="273" spans="2:31" ht="15" customHeight="1" x14ac:dyDescent="0.2">
      <c r="B273" s="35" t="s">
        <v>210</v>
      </c>
      <c r="C273" s="136" t="s">
        <v>212</v>
      </c>
      <c r="D273" s="9" t="s">
        <v>409</v>
      </c>
      <c r="E273" s="18" t="s">
        <v>2</v>
      </c>
      <c r="F273" s="8"/>
      <c r="G273" s="10"/>
      <c r="H273" s="10" t="s">
        <v>4</v>
      </c>
      <c r="I273" s="10"/>
      <c r="J273" s="11"/>
    </row>
    <row r="274" spans="2:31" s="127" customFormat="1" ht="15" customHeight="1" x14ac:dyDescent="0.2">
      <c r="B274" s="128" t="s">
        <v>210</v>
      </c>
      <c r="C274" s="142" t="s">
        <v>213</v>
      </c>
      <c r="D274" s="9" t="s">
        <v>406</v>
      </c>
      <c r="E274" s="18" t="s">
        <v>2</v>
      </c>
      <c r="F274" s="8"/>
      <c r="G274" s="9"/>
      <c r="H274" s="9" t="s">
        <v>4</v>
      </c>
      <c r="I274" s="9"/>
      <c r="J274" s="129"/>
      <c r="K274" s="101"/>
      <c r="L274" s="101"/>
      <c r="M274" s="101"/>
      <c r="N274" s="101"/>
      <c r="O274" s="101"/>
      <c r="P274" s="101"/>
      <c r="Q274" s="101"/>
      <c r="R274" s="101"/>
      <c r="S274" s="101"/>
      <c r="T274" s="101"/>
      <c r="U274" s="101"/>
      <c r="V274" s="101"/>
      <c r="W274" s="101"/>
      <c r="X274" s="101"/>
      <c r="Y274" s="101"/>
      <c r="Z274" s="101"/>
      <c r="AA274" s="101"/>
      <c r="AB274" s="101"/>
      <c r="AC274" s="101"/>
      <c r="AD274" s="101"/>
      <c r="AE274" s="101"/>
    </row>
    <row r="275" spans="2:31" ht="15" customHeight="1" x14ac:dyDescent="0.2">
      <c r="B275" s="35" t="s">
        <v>210</v>
      </c>
      <c r="C275" s="136" t="s">
        <v>214</v>
      </c>
      <c r="D275" s="9" t="s">
        <v>410</v>
      </c>
      <c r="E275" s="18" t="s">
        <v>2</v>
      </c>
      <c r="F275" s="8"/>
      <c r="G275" s="10"/>
      <c r="H275" s="10" t="s">
        <v>4</v>
      </c>
      <c r="I275" s="10"/>
      <c r="J275" s="11"/>
    </row>
    <row r="276" spans="2:31" ht="15" customHeight="1" x14ac:dyDescent="0.2">
      <c r="B276" s="35" t="s">
        <v>210</v>
      </c>
      <c r="C276" s="142" t="s">
        <v>215</v>
      </c>
      <c r="D276" s="9" t="s">
        <v>411</v>
      </c>
      <c r="E276" s="18" t="s">
        <v>2</v>
      </c>
      <c r="F276" s="8"/>
      <c r="G276" s="10"/>
      <c r="H276" s="10" t="s">
        <v>4</v>
      </c>
      <c r="I276" s="10"/>
      <c r="J276" s="11"/>
    </row>
    <row r="277" spans="2:31" x14ac:dyDescent="0.2">
      <c r="C277" s="7"/>
      <c r="D277" s="6"/>
      <c r="F277" s="7"/>
      <c r="G277" s="39">
        <f>COUNTIF(G270:G276,"x")</f>
        <v>0</v>
      </c>
      <c r="H277" s="39">
        <f>COUNTIF(H270:H276,"x")</f>
        <v>7</v>
      </c>
      <c r="I277" s="39">
        <f>COUNTIF(I270:I276,"x")</f>
        <v>0</v>
      </c>
      <c r="J277" s="51">
        <f>IF(I277=7,"NA",G277/(7-I277))</f>
        <v>0</v>
      </c>
    </row>
    <row r="278" spans="2:31" x14ac:dyDescent="0.2">
      <c r="C278" s="7"/>
      <c r="D278" s="6"/>
      <c r="F278" s="7"/>
      <c r="G278" s="25"/>
      <c r="H278" s="25"/>
      <c r="I278" s="25"/>
      <c r="J278" s="75"/>
    </row>
    <row r="279" spans="2:31" ht="32" x14ac:dyDescent="0.2">
      <c r="B279" s="35" t="s">
        <v>222</v>
      </c>
      <c r="C279" s="142" t="s">
        <v>412</v>
      </c>
      <c r="D279" s="85" t="s">
        <v>216</v>
      </c>
      <c r="E279" s="31" t="s">
        <v>2</v>
      </c>
      <c r="F279" s="32"/>
      <c r="G279" s="47"/>
      <c r="H279" s="48"/>
      <c r="I279" s="48"/>
      <c r="J279" s="49"/>
    </row>
    <row r="280" spans="2:31" ht="15" customHeight="1" x14ac:dyDescent="0.2">
      <c r="B280" s="35" t="s">
        <v>222</v>
      </c>
      <c r="C280" s="157" t="s">
        <v>217</v>
      </c>
      <c r="D280" s="85" t="s">
        <v>413</v>
      </c>
      <c r="E280" s="31" t="s">
        <v>2</v>
      </c>
      <c r="F280" s="8"/>
      <c r="G280" s="27"/>
      <c r="H280" s="27" t="s">
        <v>4</v>
      </c>
      <c r="I280" s="27"/>
      <c r="J280" s="28"/>
    </row>
    <row r="281" spans="2:31" ht="15" customHeight="1" x14ac:dyDescent="0.2">
      <c r="B281" s="35" t="s">
        <v>222</v>
      </c>
      <c r="C281" s="136" t="s">
        <v>218</v>
      </c>
      <c r="D281" s="85" t="s">
        <v>414</v>
      </c>
      <c r="E281" s="31" t="s">
        <v>2</v>
      </c>
      <c r="F281" s="8"/>
      <c r="G281" s="10"/>
      <c r="H281" s="10" t="s">
        <v>4</v>
      </c>
      <c r="I281" s="10"/>
      <c r="J281" s="11"/>
    </row>
    <row r="282" spans="2:31" ht="27" x14ac:dyDescent="0.2">
      <c r="B282" s="35" t="s">
        <v>222</v>
      </c>
      <c r="C282" s="142" t="s">
        <v>219</v>
      </c>
      <c r="D282" s="85" t="s">
        <v>415</v>
      </c>
      <c r="E282" s="31" t="s">
        <v>2</v>
      </c>
      <c r="F282" s="8"/>
      <c r="G282" s="10"/>
      <c r="H282" s="10" t="s">
        <v>4</v>
      </c>
      <c r="I282" s="10"/>
      <c r="J282" s="11"/>
    </row>
    <row r="283" spans="2:31" ht="15" customHeight="1" x14ac:dyDescent="0.2">
      <c r="B283" s="35" t="s">
        <v>222</v>
      </c>
      <c r="C283" s="142" t="s">
        <v>220</v>
      </c>
      <c r="D283" s="85" t="s">
        <v>416</v>
      </c>
      <c r="E283" s="31" t="s">
        <v>2</v>
      </c>
      <c r="F283" s="8"/>
      <c r="G283" s="10"/>
      <c r="H283" s="10" t="s">
        <v>4</v>
      </c>
      <c r="I283" s="10"/>
      <c r="J283" s="11"/>
    </row>
    <row r="284" spans="2:31" ht="32" x14ac:dyDescent="0.2">
      <c r="B284" s="35" t="s">
        <v>222</v>
      </c>
      <c r="C284" s="142" t="s">
        <v>221</v>
      </c>
      <c r="D284" s="85" t="s">
        <v>417</v>
      </c>
      <c r="E284" s="31" t="s">
        <v>2</v>
      </c>
      <c r="F284" s="8"/>
      <c r="G284" s="10"/>
      <c r="H284" s="10" t="s">
        <v>4</v>
      </c>
      <c r="I284" s="10"/>
      <c r="J284" s="11"/>
    </row>
    <row r="285" spans="2:31" ht="32" x14ac:dyDescent="0.2">
      <c r="B285" s="35" t="s">
        <v>222</v>
      </c>
      <c r="C285" s="142" t="s">
        <v>223</v>
      </c>
      <c r="D285" s="85" t="s">
        <v>418</v>
      </c>
      <c r="E285" s="18" t="s">
        <v>2</v>
      </c>
      <c r="F285" s="8"/>
      <c r="G285" s="10"/>
      <c r="H285" s="10" t="s">
        <v>4</v>
      </c>
      <c r="I285" s="10"/>
      <c r="J285" s="11"/>
    </row>
    <row r="286" spans="2:31" x14ac:dyDescent="0.2">
      <c r="C286" s="7"/>
      <c r="D286" s="6"/>
      <c r="F286" s="7"/>
      <c r="G286" s="38">
        <f>COUNTIF(G280:G285,"x")</f>
        <v>0</v>
      </c>
      <c r="H286" s="38">
        <f>COUNTIF(H280:H285,"x")</f>
        <v>6</v>
      </c>
      <c r="I286" s="39">
        <f>COUNTIF(I280:I285,"x")</f>
        <v>0</v>
      </c>
      <c r="J286" s="51">
        <f>IF(I286=6,"NA",G286/(6-I286))</f>
        <v>0</v>
      </c>
    </row>
    <row r="287" spans="2:31" x14ac:dyDescent="0.2">
      <c r="C287" s="7"/>
      <c r="D287" s="6"/>
      <c r="F287" s="7"/>
      <c r="G287" s="33"/>
      <c r="H287" s="33"/>
    </row>
    <row r="288" spans="2:31" x14ac:dyDescent="0.2">
      <c r="B288" s="103">
        <v>4.4000000000000004</v>
      </c>
      <c r="C288" s="177" t="s">
        <v>224</v>
      </c>
      <c r="D288" s="177"/>
      <c r="E288" s="177"/>
      <c r="F288" s="177"/>
      <c r="G288" s="177"/>
      <c r="H288" s="177"/>
      <c r="I288" s="177"/>
      <c r="J288" s="52">
        <f>AVERAGE(J291,J294,J304)</f>
        <v>0</v>
      </c>
    </row>
    <row r="289" spans="2:10" ht="13.5" customHeight="1" x14ac:dyDescent="0.2">
      <c r="B289" s="120" t="s">
        <v>226</v>
      </c>
      <c r="C289" s="69" t="s">
        <v>225</v>
      </c>
      <c r="D289" s="85">
        <v>5.7</v>
      </c>
      <c r="E289" s="18" t="s">
        <v>2</v>
      </c>
      <c r="F289" s="17"/>
      <c r="G289" s="27"/>
      <c r="H289" s="27" t="s">
        <v>4</v>
      </c>
      <c r="I289" s="27"/>
      <c r="J289" s="28"/>
    </row>
    <row r="290" spans="2:10" ht="48" x14ac:dyDescent="0.2">
      <c r="B290" s="120" t="s">
        <v>227</v>
      </c>
      <c r="C290" s="65" t="s">
        <v>419</v>
      </c>
      <c r="D290" s="85">
        <v>5.7</v>
      </c>
      <c r="E290" s="18" t="s">
        <v>2</v>
      </c>
      <c r="F290" s="8"/>
      <c r="G290" s="10"/>
      <c r="H290" s="10" t="s">
        <v>4</v>
      </c>
      <c r="I290" s="10"/>
      <c r="J290" s="11"/>
    </row>
    <row r="291" spans="2:10" x14ac:dyDescent="0.2">
      <c r="C291" s="7"/>
      <c r="D291" s="6"/>
      <c r="F291" s="7"/>
      <c r="G291" s="39">
        <f>COUNTIF(G289:G290,"x")</f>
        <v>0</v>
      </c>
      <c r="H291" s="39">
        <f>COUNTIF(H289:H290,"x")</f>
        <v>2</v>
      </c>
      <c r="I291" s="39">
        <f>COUNTIF(I289:I290,"x")</f>
        <v>0</v>
      </c>
      <c r="J291" s="51">
        <f>IF(I291=2,"NA",G291/(2-I291))</f>
        <v>0</v>
      </c>
    </row>
    <row r="292" spans="2:10" x14ac:dyDescent="0.2">
      <c r="C292" s="7"/>
      <c r="D292" s="6"/>
      <c r="F292" s="7"/>
      <c r="G292" s="25"/>
      <c r="H292" s="25"/>
      <c r="I292" s="25"/>
      <c r="J292" s="75"/>
    </row>
    <row r="293" spans="2:10" ht="36" customHeight="1" x14ac:dyDescent="0.2">
      <c r="B293" s="120" t="s">
        <v>229</v>
      </c>
      <c r="C293" s="142" t="s">
        <v>228</v>
      </c>
      <c r="D293" s="70" t="s">
        <v>230</v>
      </c>
      <c r="E293" s="18" t="s">
        <v>2</v>
      </c>
      <c r="F293" s="8"/>
      <c r="G293" s="10"/>
      <c r="H293" s="10" t="s">
        <v>4</v>
      </c>
      <c r="I293" s="10"/>
      <c r="J293" s="11"/>
    </row>
    <row r="294" spans="2:10" x14ac:dyDescent="0.2">
      <c r="C294" s="7"/>
      <c r="D294" s="6"/>
      <c r="F294" s="7"/>
      <c r="G294" s="39">
        <f>COUNTIF(G293:G293,"x")</f>
        <v>0</v>
      </c>
      <c r="H294" s="39">
        <f>COUNTIF(H293:H293,"x")</f>
        <v>1</v>
      </c>
      <c r="I294" s="39">
        <f>COUNTIF(I293:I293,"x")</f>
        <v>0</v>
      </c>
      <c r="J294" s="51">
        <f>IF(I294=1,"NA",G294/(1-I294))</f>
        <v>0</v>
      </c>
    </row>
    <row r="295" spans="2:10" x14ac:dyDescent="0.2">
      <c r="C295" s="7"/>
      <c r="D295" s="6"/>
      <c r="F295" s="7"/>
      <c r="G295" s="25"/>
      <c r="H295" s="25"/>
      <c r="I295" s="25"/>
      <c r="J295" s="75"/>
    </row>
    <row r="296" spans="2:10" ht="27" x14ac:dyDescent="0.2">
      <c r="B296" s="35" t="s">
        <v>232</v>
      </c>
      <c r="C296" s="142" t="s">
        <v>231</v>
      </c>
      <c r="D296" s="85" t="s">
        <v>420</v>
      </c>
      <c r="E296" s="18" t="s">
        <v>2</v>
      </c>
      <c r="F296" s="26"/>
      <c r="G296" s="47"/>
      <c r="H296" s="48"/>
      <c r="I296" s="48"/>
      <c r="J296" s="49"/>
    </row>
    <row r="297" spans="2:10" ht="15" customHeight="1" x14ac:dyDescent="0.2">
      <c r="B297" s="35" t="s">
        <v>232</v>
      </c>
      <c r="C297" s="69" t="s">
        <v>233</v>
      </c>
      <c r="D297" s="85" t="s">
        <v>421</v>
      </c>
      <c r="E297" s="31" t="s">
        <v>2</v>
      </c>
      <c r="F297" s="8"/>
      <c r="G297" s="27"/>
      <c r="H297" s="27" t="s">
        <v>4</v>
      </c>
      <c r="I297" s="27"/>
      <c r="J297" s="28"/>
    </row>
    <row r="298" spans="2:10" ht="15" customHeight="1" x14ac:dyDescent="0.2">
      <c r="B298" s="35" t="s">
        <v>232</v>
      </c>
      <c r="C298" s="69" t="s">
        <v>234</v>
      </c>
      <c r="D298" s="85" t="s">
        <v>422</v>
      </c>
      <c r="E298" s="18" t="s">
        <v>2</v>
      </c>
      <c r="F298" s="8"/>
      <c r="G298" s="10"/>
      <c r="H298" s="10" t="s">
        <v>4</v>
      </c>
      <c r="I298" s="10"/>
      <c r="J298" s="11"/>
    </row>
    <row r="299" spans="2:10" ht="15" customHeight="1" x14ac:dyDescent="0.2">
      <c r="B299" s="35" t="s">
        <v>232</v>
      </c>
      <c r="C299" s="69" t="s">
        <v>235</v>
      </c>
      <c r="D299" s="85" t="s">
        <v>423</v>
      </c>
      <c r="E299" s="18" t="s">
        <v>2</v>
      </c>
      <c r="F299" s="8"/>
      <c r="G299" s="10"/>
      <c r="H299" s="10" t="s">
        <v>4</v>
      </c>
      <c r="I299" s="10"/>
      <c r="J299" s="11"/>
    </row>
    <row r="300" spans="2:10" ht="15" customHeight="1" x14ac:dyDescent="0.2">
      <c r="B300" s="35" t="s">
        <v>232</v>
      </c>
      <c r="C300" s="69" t="s">
        <v>236</v>
      </c>
      <c r="D300" s="85" t="s">
        <v>424</v>
      </c>
      <c r="E300" s="31" t="s">
        <v>2</v>
      </c>
      <c r="F300" s="16"/>
      <c r="G300" s="10"/>
      <c r="H300" s="10" t="s">
        <v>4</v>
      </c>
      <c r="I300" s="10"/>
      <c r="J300" s="11"/>
    </row>
    <row r="301" spans="2:10" ht="15" customHeight="1" x14ac:dyDescent="0.2">
      <c r="B301" s="35" t="s">
        <v>232</v>
      </c>
      <c r="C301" s="69" t="s">
        <v>237</v>
      </c>
      <c r="D301" s="85" t="s">
        <v>425</v>
      </c>
      <c r="E301" s="31" t="s">
        <v>2</v>
      </c>
      <c r="F301" s="8"/>
      <c r="G301" s="10"/>
      <c r="H301" s="10" t="s">
        <v>4</v>
      </c>
      <c r="I301" s="10"/>
      <c r="J301" s="11"/>
    </row>
    <row r="302" spans="2:10" ht="15" customHeight="1" x14ac:dyDescent="0.2">
      <c r="B302" s="35" t="s">
        <v>232</v>
      </c>
      <c r="C302" s="69" t="s">
        <v>238</v>
      </c>
      <c r="D302" s="85" t="s">
        <v>426</v>
      </c>
      <c r="E302" s="31" t="s">
        <v>2</v>
      </c>
      <c r="F302" s="8"/>
      <c r="G302" s="10"/>
      <c r="H302" s="10" t="s">
        <v>4</v>
      </c>
      <c r="I302" s="10"/>
      <c r="J302" s="11"/>
    </row>
    <row r="303" spans="2:10" ht="15" customHeight="1" x14ac:dyDescent="0.2">
      <c r="B303" s="35" t="s">
        <v>232</v>
      </c>
      <c r="C303" s="69" t="s">
        <v>239</v>
      </c>
      <c r="D303" s="85" t="s">
        <v>427</v>
      </c>
      <c r="E303" s="18" t="s">
        <v>2</v>
      </c>
      <c r="F303" s="8"/>
      <c r="G303" s="10"/>
      <c r="H303" s="10" t="s">
        <v>4</v>
      </c>
      <c r="I303" s="10"/>
      <c r="J303" s="11"/>
    </row>
    <row r="304" spans="2:10" x14ac:dyDescent="0.2">
      <c r="C304" s="7"/>
      <c r="D304" s="6"/>
      <c r="F304" s="7"/>
      <c r="G304" s="39">
        <f>COUNTIF(G297:G303,"x")</f>
        <v>0</v>
      </c>
      <c r="H304" s="39">
        <f>COUNTIF(H297:H303,"x")</f>
        <v>7</v>
      </c>
      <c r="I304" s="39">
        <f>COUNTIF(I297:I303,"x")</f>
        <v>0</v>
      </c>
      <c r="J304" s="51">
        <f>IF(I304=7,"NA",G304/(7-I304))</f>
        <v>0</v>
      </c>
    </row>
    <row r="305" spans="1:10" x14ac:dyDescent="0.2">
      <c r="C305" s="7"/>
      <c r="D305" s="6"/>
      <c r="F305" s="7"/>
      <c r="G305" s="25"/>
      <c r="H305" s="25"/>
      <c r="I305" s="25"/>
      <c r="J305" s="75"/>
    </row>
    <row r="306" spans="1:10" x14ac:dyDescent="0.2">
      <c r="B306" s="103">
        <v>4.5</v>
      </c>
      <c r="C306" s="177" t="s">
        <v>240</v>
      </c>
      <c r="D306" s="177"/>
      <c r="E306" s="177"/>
      <c r="F306" s="177"/>
      <c r="G306" s="177"/>
      <c r="H306" s="177"/>
      <c r="I306" s="177"/>
      <c r="J306" s="52">
        <f>J308</f>
        <v>0</v>
      </c>
    </row>
    <row r="307" spans="1:10" ht="19.5" customHeight="1" x14ac:dyDescent="0.2">
      <c r="B307" s="35" t="s">
        <v>242</v>
      </c>
      <c r="C307" s="69" t="s">
        <v>429</v>
      </c>
      <c r="D307" s="85" t="s">
        <v>241</v>
      </c>
      <c r="E307" s="18" t="s">
        <v>2</v>
      </c>
      <c r="F307" s="8"/>
      <c r="G307" s="73"/>
      <c r="H307" s="73" t="s">
        <v>4</v>
      </c>
      <c r="I307" s="73"/>
      <c r="J307" s="122"/>
    </row>
    <row r="308" spans="1:10" ht="26" x14ac:dyDescent="0.2">
      <c r="A308" s="12"/>
      <c r="B308" s="100"/>
      <c r="C308" s="12"/>
      <c r="D308" s="25"/>
      <c r="E308" s="102"/>
      <c r="F308" s="61"/>
      <c r="G308" s="39">
        <f>COUNTIF(G307:G307,"x")</f>
        <v>0</v>
      </c>
      <c r="H308" s="39">
        <f>COUNTIF(H307:H307,"x")</f>
        <v>1</v>
      </c>
      <c r="I308" s="39">
        <f>COUNTIF(I307:I307,"x")</f>
        <v>0</v>
      </c>
      <c r="J308" s="51">
        <f>IF(I308=1,"NA",G308/(1-I308))</f>
        <v>0</v>
      </c>
    </row>
    <row r="309" spans="1:10" ht="15" customHeight="1" x14ac:dyDescent="0.2">
      <c r="A309" s="12"/>
      <c r="B309" s="100"/>
      <c r="C309" s="12"/>
      <c r="D309" s="25"/>
      <c r="E309" s="102"/>
      <c r="F309" s="61"/>
      <c r="G309" s="25"/>
      <c r="H309" s="25"/>
      <c r="I309" s="25"/>
    </row>
    <row r="310" spans="1:10" ht="15" customHeight="1" x14ac:dyDescent="0.2">
      <c r="A310" s="12"/>
      <c r="B310" s="103">
        <v>4.5999999999999996</v>
      </c>
      <c r="C310" s="177" t="s">
        <v>243</v>
      </c>
      <c r="D310" s="177"/>
      <c r="E310" s="177"/>
      <c r="F310" s="177"/>
      <c r="G310" s="177"/>
      <c r="H310" s="177"/>
      <c r="I310" s="177"/>
      <c r="J310" s="52">
        <f>AVERAGE(J312,J329,J332)</f>
        <v>0</v>
      </c>
    </row>
    <row r="311" spans="1:10" ht="35.25" customHeight="1" x14ac:dyDescent="0.2">
      <c r="B311" s="35" t="s">
        <v>244</v>
      </c>
      <c r="C311" s="65" t="s">
        <v>428</v>
      </c>
      <c r="D311" s="85">
        <v>5.1100000000000003</v>
      </c>
      <c r="E311" s="18" t="s">
        <v>2</v>
      </c>
      <c r="F311" s="8"/>
      <c r="G311" s="73"/>
      <c r="H311" s="73" t="s">
        <v>4</v>
      </c>
      <c r="I311" s="73"/>
      <c r="J311" s="122"/>
    </row>
    <row r="312" spans="1:10" ht="26" x14ac:dyDescent="0.2">
      <c r="B312" s="100"/>
      <c r="C312" s="12"/>
      <c r="D312" s="25"/>
      <c r="E312" s="102"/>
      <c r="F312" s="61"/>
      <c r="G312" s="39">
        <f>COUNTIF(G311:G311,"x")</f>
        <v>0</v>
      </c>
      <c r="H312" s="39">
        <f>COUNTIF(H311:H311,"x")</f>
        <v>1</v>
      </c>
      <c r="I312" s="39">
        <f>COUNTIF(I311:I311,"x")</f>
        <v>0</v>
      </c>
      <c r="J312" s="51">
        <f>IF(I312=1,"NA",G312/(1-I312))</f>
        <v>0</v>
      </c>
    </row>
    <row r="313" spans="1:10" ht="15" customHeight="1" x14ac:dyDescent="0.2">
      <c r="B313" s="100"/>
      <c r="C313" s="12"/>
      <c r="D313" s="25"/>
      <c r="E313" s="102"/>
      <c r="F313" s="61"/>
      <c r="G313" s="25"/>
      <c r="H313" s="25"/>
      <c r="I313" s="25"/>
      <c r="J313" s="75"/>
    </row>
    <row r="314" spans="1:10" ht="18.75" customHeight="1" x14ac:dyDescent="0.2">
      <c r="B314" s="35" t="s">
        <v>430</v>
      </c>
      <c r="C314" s="136" t="s">
        <v>447</v>
      </c>
      <c r="D314" s="85" t="s">
        <v>438</v>
      </c>
      <c r="E314" s="18" t="s">
        <v>2</v>
      </c>
      <c r="F314" s="26"/>
      <c r="G314" s="47"/>
      <c r="H314" s="48"/>
      <c r="I314" s="48"/>
      <c r="J314" s="49"/>
    </row>
    <row r="315" spans="1:10" ht="27" x14ac:dyDescent="0.2">
      <c r="B315" s="35" t="s">
        <v>430</v>
      </c>
      <c r="C315" s="142" t="s">
        <v>437</v>
      </c>
      <c r="D315" s="85" t="s">
        <v>448</v>
      </c>
      <c r="E315" s="31" t="s">
        <v>2</v>
      </c>
      <c r="F315" s="8"/>
      <c r="G315" s="27"/>
      <c r="H315" s="27" t="s">
        <v>4</v>
      </c>
      <c r="I315" s="27"/>
      <c r="J315" s="28"/>
    </row>
    <row r="316" spans="1:10" ht="32" x14ac:dyDescent="0.2">
      <c r="B316" s="35" t="s">
        <v>430</v>
      </c>
      <c r="C316" s="142" t="s">
        <v>436</v>
      </c>
      <c r="D316" s="85" t="s">
        <v>449</v>
      </c>
      <c r="E316" s="18" t="s">
        <v>2</v>
      </c>
      <c r="F316" s="8"/>
      <c r="G316" s="10"/>
      <c r="H316" s="10" t="s">
        <v>4</v>
      </c>
      <c r="I316" s="10"/>
      <c r="J316" s="11"/>
    </row>
    <row r="317" spans="1:10" ht="27" x14ac:dyDescent="0.2">
      <c r="B317" s="35" t="s">
        <v>430</v>
      </c>
      <c r="C317" s="142" t="s">
        <v>435</v>
      </c>
      <c r="D317" s="85" t="s">
        <v>450</v>
      </c>
      <c r="E317" s="18" t="s">
        <v>2</v>
      </c>
      <c r="F317" s="8"/>
      <c r="G317" s="10"/>
      <c r="H317" s="10" t="s">
        <v>4</v>
      </c>
      <c r="I317" s="10"/>
      <c r="J317" s="11"/>
    </row>
    <row r="318" spans="1:10" ht="15" customHeight="1" x14ac:dyDescent="0.2">
      <c r="B318" s="35" t="s">
        <v>430</v>
      </c>
      <c r="C318" s="136" t="s">
        <v>431</v>
      </c>
      <c r="D318" s="85" t="s">
        <v>451</v>
      </c>
      <c r="E318" s="31" t="s">
        <v>2</v>
      </c>
      <c r="F318" s="16"/>
      <c r="G318" s="10"/>
      <c r="H318" s="10" t="s">
        <v>4</v>
      </c>
      <c r="I318" s="10"/>
      <c r="J318" s="11"/>
    </row>
    <row r="319" spans="1:10" ht="15" customHeight="1" x14ac:dyDescent="0.2">
      <c r="B319" s="35" t="s">
        <v>430</v>
      </c>
      <c r="C319" s="136" t="s">
        <v>432</v>
      </c>
      <c r="D319" s="85" t="s">
        <v>452</v>
      </c>
      <c r="E319" s="31" t="s">
        <v>2</v>
      </c>
      <c r="F319" s="8"/>
      <c r="G319" s="10"/>
      <c r="H319" s="10" t="s">
        <v>4</v>
      </c>
      <c r="I319" s="10"/>
      <c r="J319" s="11"/>
    </row>
    <row r="320" spans="1:10" ht="15" customHeight="1" x14ac:dyDescent="0.2">
      <c r="B320" s="35" t="s">
        <v>430</v>
      </c>
      <c r="C320" s="136" t="s">
        <v>433</v>
      </c>
      <c r="D320" s="85" t="s">
        <v>453</v>
      </c>
      <c r="E320" s="31" t="s">
        <v>2</v>
      </c>
      <c r="F320" s="8"/>
      <c r="G320" s="10"/>
      <c r="H320" s="10" t="s">
        <v>4</v>
      </c>
      <c r="I320" s="10"/>
      <c r="J320" s="11"/>
    </row>
    <row r="321" spans="2:10" ht="15" customHeight="1" x14ac:dyDescent="0.2">
      <c r="B321" s="35" t="s">
        <v>430</v>
      </c>
      <c r="C321" s="136" t="s">
        <v>434</v>
      </c>
      <c r="D321" s="85" t="s">
        <v>454</v>
      </c>
      <c r="E321" s="18" t="s">
        <v>2</v>
      </c>
      <c r="F321" s="8"/>
      <c r="G321" s="10"/>
      <c r="H321" s="10" t="s">
        <v>4</v>
      </c>
      <c r="I321" s="10"/>
      <c r="J321" s="11"/>
    </row>
    <row r="322" spans="2:10" ht="15" customHeight="1" x14ac:dyDescent="0.2">
      <c r="B322" s="35" t="s">
        <v>430</v>
      </c>
      <c r="C322" s="136" t="s">
        <v>439</v>
      </c>
      <c r="D322" s="85" t="s">
        <v>455</v>
      </c>
      <c r="E322" s="18" t="s">
        <v>2</v>
      </c>
      <c r="F322" s="8"/>
      <c r="G322" s="10"/>
      <c r="H322" s="10" t="s">
        <v>4</v>
      </c>
      <c r="I322" s="10"/>
      <c r="J322" s="11"/>
    </row>
    <row r="323" spans="2:10" ht="15" customHeight="1" x14ac:dyDescent="0.2">
      <c r="B323" s="35" t="s">
        <v>430</v>
      </c>
      <c r="C323" s="136" t="s">
        <v>440</v>
      </c>
      <c r="D323" s="85" t="s">
        <v>456</v>
      </c>
      <c r="E323" s="18" t="s">
        <v>2</v>
      </c>
      <c r="F323" s="8"/>
      <c r="G323" s="10"/>
      <c r="H323" s="10" t="s">
        <v>4</v>
      </c>
      <c r="I323" s="10"/>
      <c r="J323" s="11"/>
    </row>
    <row r="324" spans="2:10" ht="32" x14ac:dyDescent="0.2">
      <c r="B324" s="35" t="s">
        <v>430</v>
      </c>
      <c r="C324" s="65" t="s">
        <v>441</v>
      </c>
      <c r="D324" s="85" t="s">
        <v>457</v>
      </c>
      <c r="E324" s="31" t="s">
        <v>2</v>
      </c>
      <c r="F324" s="16"/>
      <c r="G324" s="10"/>
      <c r="H324" s="10" t="s">
        <v>4</v>
      </c>
      <c r="I324" s="10"/>
      <c r="J324" s="11"/>
    </row>
    <row r="325" spans="2:10" ht="15" customHeight="1" x14ac:dyDescent="0.2">
      <c r="B325" s="35" t="s">
        <v>430</v>
      </c>
      <c r="C325" s="69" t="s">
        <v>442</v>
      </c>
      <c r="D325" s="85" t="s">
        <v>458</v>
      </c>
      <c r="E325" s="31" t="s">
        <v>2</v>
      </c>
      <c r="F325" s="8"/>
      <c r="G325" s="10"/>
      <c r="H325" s="10" t="s">
        <v>4</v>
      </c>
      <c r="I325" s="10"/>
      <c r="J325" s="11"/>
    </row>
    <row r="326" spans="2:10" ht="15" customHeight="1" x14ac:dyDescent="0.2">
      <c r="B326" s="35" t="s">
        <v>430</v>
      </c>
      <c r="C326" s="69" t="s">
        <v>443</v>
      </c>
      <c r="D326" s="85" t="s">
        <v>459</v>
      </c>
      <c r="E326" s="31" t="s">
        <v>2</v>
      </c>
      <c r="F326" s="8"/>
      <c r="G326" s="10"/>
      <c r="H326" s="10" t="s">
        <v>4</v>
      </c>
      <c r="I326" s="10"/>
      <c r="J326" s="11"/>
    </row>
    <row r="327" spans="2:10" ht="15" customHeight="1" x14ac:dyDescent="0.2">
      <c r="B327" s="35" t="s">
        <v>430</v>
      </c>
      <c r="C327" s="69" t="s">
        <v>444</v>
      </c>
      <c r="D327" s="85" t="s">
        <v>460</v>
      </c>
      <c r="E327" s="31"/>
      <c r="F327" s="8"/>
      <c r="G327" s="10"/>
      <c r="H327" s="10" t="s">
        <v>4</v>
      </c>
      <c r="I327" s="10"/>
      <c r="J327" s="11"/>
    </row>
    <row r="328" spans="2:10" ht="15" customHeight="1" x14ac:dyDescent="0.2">
      <c r="B328" s="35" t="s">
        <v>430</v>
      </c>
      <c r="C328" s="69" t="s">
        <v>445</v>
      </c>
      <c r="D328" s="85" t="s">
        <v>461</v>
      </c>
      <c r="E328" s="18" t="s">
        <v>2</v>
      </c>
      <c r="F328" s="8"/>
      <c r="G328" s="10"/>
      <c r="H328" s="10" t="s">
        <v>4</v>
      </c>
      <c r="I328" s="10"/>
      <c r="J328" s="11"/>
    </row>
    <row r="329" spans="2:10" x14ac:dyDescent="0.2">
      <c r="C329" s="7"/>
      <c r="D329" s="6"/>
      <c r="F329" s="7"/>
      <c r="G329" s="39">
        <f>COUNTIF(G315:G328,"x")</f>
        <v>0</v>
      </c>
      <c r="H329" s="39">
        <f>COUNTIF(H315:H328,"x")</f>
        <v>14</v>
      </c>
      <c r="I329" s="39">
        <f>COUNTIF(I315:I328,"x")</f>
        <v>0</v>
      </c>
      <c r="J329" s="51">
        <f>IF(I329=14,"NA",G329/(14-I329))</f>
        <v>0</v>
      </c>
    </row>
    <row r="330" spans="2:10" ht="15" customHeight="1" x14ac:dyDescent="0.2">
      <c r="B330" s="100"/>
      <c r="C330" s="12"/>
      <c r="D330" s="25"/>
      <c r="E330" s="102"/>
      <c r="F330" s="61"/>
      <c r="G330" s="25"/>
      <c r="H330" s="25"/>
      <c r="I330" s="25"/>
      <c r="J330" s="75"/>
    </row>
    <row r="331" spans="2:10" ht="27" x14ac:dyDescent="0.2">
      <c r="B331" s="35" t="s">
        <v>446</v>
      </c>
      <c r="C331" s="142" t="s">
        <v>428</v>
      </c>
      <c r="D331" s="85">
        <v>5.16</v>
      </c>
      <c r="E331" s="18" t="s">
        <v>2</v>
      </c>
      <c r="F331" s="8"/>
      <c r="G331" s="10"/>
      <c r="H331" s="10" t="s">
        <v>4</v>
      </c>
      <c r="I331" s="10"/>
      <c r="J331" s="11"/>
    </row>
    <row r="332" spans="2:10" ht="15.75" customHeight="1" x14ac:dyDescent="0.2">
      <c r="B332" s="100"/>
      <c r="C332" s="12"/>
      <c r="D332" s="25"/>
      <c r="E332" s="102"/>
      <c r="F332" s="61"/>
      <c r="G332" s="39">
        <f>COUNTIF(G331:G331,"x")</f>
        <v>0</v>
      </c>
      <c r="H332" s="39">
        <f>COUNTIF(H331:H331,"x")</f>
        <v>1</v>
      </c>
      <c r="I332" s="39">
        <f>COUNTIF(I331:I331,"x")</f>
        <v>0</v>
      </c>
      <c r="J332" s="51">
        <f>IF(I332=1,"NA",G332/(1-I332))</f>
        <v>0</v>
      </c>
    </row>
    <row r="333" spans="2:10" ht="15" customHeight="1" x14ac:dyDescent="0.2">
      <c r="B333" s="100"/>
      <c r="C333" s="12"/>
      <c r="D333" s="25"/>
      <c r="E333" s="102"/>
      <c r="F333" s="61"/>
      <c r="G333" s="25"/>
      <c r="H333" s="25"/>
      <c r="I333" s="25"/>
      <c r="J333" s="75"/>
    </row>
    <row r="334" spans="2:10" ht="26" x14ac:dyDescent="0.2">
      <c r="B334" s="40" t="s">
        <v>245</v>
      </c>
      <c r="C334" s="119"/>
      <c r="D334" s="45"/>
      <c r="E334" s="123"/>
      <c r="F334" s="44"/>
      <c r="G334" s="45"/>
      <c r="H334" s="45"/>
      <c r="I334" s="45"/>
      <c r="J334" s="52">
        <f>AVERAGE(J339,J347,J350,J367,J373,J381,J393,J396)</f>
        <v>0</v>
      </c>
    </row>
    <row r="335" spans="2:10" ht="15" customHeight="1" x14ac:dyDescent="0.2">
      <c r="B335" s="35">
        <v>5.0999999999999996</v>
      </c>
      <c r="C335" s="136" t="s">
        <v>247</v>
      </c>
      <c r="D335" s="89" t="s">
        <v>246</v>
      </c>
      <c r="E335" s="18" t="s">
        <v>2</v>
      </c>
      <c r="F335" s="8"/>
      <c r="G335" s="10"/>
      <c r="H335" s="10" t="s">
        <v>4</v>
      </c>
      <c r="I335" s="10"/>
      <c r="J335" s="11"/>
    </row>
    <row r="336" spans="2:10" ht="15" customHeight="1" x14ac:dyDescent="0.2">
      <c r="B336" s="35">
        <v>5.0999999999999996</v>
      </c>
      <c r="C336" s="136" t="s">
        <v>462</v>
      </c>
      <c r="D336" s="105" t="s">
        <v>465</v>
      </c>
      <c r="E336" s="18" t="s">
        <v>2</v>
      </c>
      <c r="F336" s="8"/>
      <c r="G336" s="10"/>
      <c r="H336" s="10" t="s">
        <v>4</v>
      </c>
      <c r="I336" s="10"/>
      <c r="J336" s="11"/>
    </row>
    <row r="337" spans="2:10" ht="15" customHeight="1" x14ac:dyDescent="0.2">
      <c r="B337" s="35">
        <v>5.0999999999999996</v>
      </c>
      <c r="C337" s="136" t="s">
        <v>463</v>
      </c>
      <c r="D337" s="105" t="s">
        <v>466</v>
      </c>
      <c r="E337" s="31" t="s">
        <v>2</v>
      </c>
      <c r="F337" s="16"/>
      <c r="G337" s="10"/>
      <c r="H337" s="10" t="s">
        <v>4</v>
      </c>
      <c r="I337" s="10"/>
      <c r="J337" s="11"/>
    </row>
    <row r="338" spans="2:10" ht="29.25" customHeight="1" x14ac:dyDescent="0.2">
      <c r="B338" s="35">
        <v>5.0999999999999996</v>
      </c>
      <c r="C338" s="142" t="s">
        <v>464</v>
      </c>
      <c r="D338" s="105" t="s">
        <v>467</v>
      </c>
      <c r="E338" s="18" t="s">
        <v>2</v>
      </c>
      <c r="F338" s="8"/>
      <c r="G338" s="10"/>
      <c r="H338" s="10" t="s">
        <v>4</v>
      </c>
      <c r="I338" s="10"/>
      <c r="J338" s="99"/>
    </row>
    <row r="339" spans="2:10" s="12" customFormat="1" ht="17.25" customHeight="1" x14ac:dyDescent="0.2">
      <c r="B339" s="100"/>
      <c r="C339" s="144"/>
      <c r="D339" s="25"/>
      <c r="E339" s="102"/>
      <c r="F339" s="61"/>
      <c r="G339" s="39">
        <f>COUNTIF(G335:G338,"x")</f>
        <v>0</v>
      </c>
      <c r="H339" s="39">
        <f>COUNTIF(H335:H338,"x")</f>
        <v>4</v>
      </c>
      <c r="I339" s="39">
        <f>COUNTIF(I335:I338,"x")</f>
        <v>0</v>
      </c>
      <c r="J339" s="51">
        <f>IF(I339=4,"NA",G339/(4-I339))</f>
        <v>0</v>
      </c>
    </row>
    <row r="340" spans="2:10" s="12" customFormat="1" ht="15" customHeight="1" x14ac:dyDescent="0.2">
      <c r="B340" s="100"/>
      <c r="C340" s="144"/>
      <c r="D340" s="25"/>
      <c r="E340" s="102"/>
      <c r="F340" s="61"/>
      <c r="G340" s="25"/>
      <c r="H340" s="25"/>
      <c r="I340" s="25"/>
    </row>
    <row r="341" spans="2:10" ht="32" x14ac:dyDescent="0.2">
      <c r="B341" s="35">
        <v>5.2</v>
      </c>
      <c r="C341" s="142" t="s">
        <v>468</v>
      </c>
      <c r="D341" s="85" t="s">
        <v>248</v>
      </c>
      <c r="E341" s="18" t="s">
        <v>2</v>
      </c>
      <c r="F341" s="26"/>
      <c r="G341" s="47"/>
      <c r="H341" s="48"/>
      <c r="I341" s="48"/>
      <c r="J341" s="49"/>
    </row>
    <row r="342" spans="2:10" ht="27" x14ac:dyDescent="0.2">
      <c r="B342" s="35">
        <v>5.2</v>
      </c>
      <c r="C342" s="136" t="s">
        <v>469</v>
      </c>
      <c r="D342" s="121" t="s">
        <v>474</v>
      </c>
      <c r="E342" s="31" t="s">
        <v>2</v>
      </c>
      <c r="F342" s="16"/>
      <c r="G342" s="27"/>
      <c r="H342" s="27" t="s">
        <v>4</v>
      </c>
      <c r="I342" s="27"/>
      <c r="J342" s="28"/>
    </row>
    <row r="343" spans="2:10" ht="27" x14ac:dyDescent="0.2">
      <c r="B343" s="35">
        <v>5.2</v>
      </c>
      <c r="C343" s="67" t="s">
        <v>470</v>
      </c>
      <c r="D343" s="121" t="s">
        <v>475</v>
      </c>
      <c r="E343" s="31" t="s">
        <v>2</v>
      </c>
      <c r="F343" s="8"/>
      <c r="G343" s="27"/>
      <c r="H343" s="27" t="s">
        <v>4</v>
      </c>
      <c r="I343" s="27"/>
      <c r="J343" s="11"/>
    </row>
    <row r="344" spans="2:10" ht="27" x14ac:dyDescent="0.2">
      <c r="B344" s="35">
        <v>5.2</v>
      </c>
      <c r="C344" s="136" t="s">
        <v>471</v>
      </c>
      <c r="D344" s="121" t="s">
        <v>476</v>
      </c>
      <c r="E344" s="31" t="s">
        <v>2</v>
      </c>
      <c r="F344" s="8"/>
      <c r="G344" s="27"/>
      <c r="H344" s="27" t="s">
        <v>4</v>
      </c>
      <c r="I344" s="27"/>
      <c r="J344" s="11"/>
    </row>
    <row r="345" spans="2:10" ht="27" x14ac:dyDescent="0.2">
      <c r="B345" s="35">
        <v>5.2</v>
      </c>
      <c r="C345" s="136" t="s">
        <v>472</v>
      </c>
      <c r="D345" s="121" t="s">
        <v>477</v>
      </c>
      <c r="E345" s="31" t="s">
        <v>2</v>
      </c>
      <c r="F345" s="8"/>
      <c r="G345" s="27"/>
      <c r="H345" s="27" t="s">
        <v>4</v>
      </c>
      <c r="I345" s="27"/>
      <c r="J345" s="99"/>
    </row>
    <row r="346" spans="2:10" ht="27" x14ac:dyDescent="0.2">
      <c r="B346" s="35">
        <v>5.2</v>
      </c>
      <c r="C346" s="136" t="s">
        <v>473</v>
      </c>
      <c r="D346" s="85" t="s">
        <v>478</v>
      </c>
      <c r="E346" s="18" t="s">
        <v>2</v>
      </c>
      <c r="F346" s="8"/>
      <c r="G346" s="27"/>
      <c r="H346" s="27" t="s">
        <v>4</v>
      </c>
      <c r="I346" s="27"/>
      <c r="J346" s="11"/>
    </row>
    <row r="347" spans="2:10" x14ac:dyDescent="0.2">
      <c r="C347"/>
      <c r="D347" s="6"/>
      <c r="F347" s="7"/>
      <c r="G347" s="108">
        <f>COUNTIF(G342:G346,"x")</f>
        <v>0</v>
      </c>
      <c r="H347" s="108">
        <f>COUNTIF(H342:H346,"x")</f>
        <v>5</v>
      </c>
      <c r="I347" s="108">
        <f>COUNTIF(I342:I346,"x")</f>
        <v>0</v>
      </c>
      <c r="J347" s="109">
        <f>IF(I347=5,"NA",G347/(5-I347))</f>
        <v>0</v>
      </c>
    </row>
    <row r="348" spans="2:10" x14ac:dyDescent="0.2">
      <c r="C348"/>
      <c r="D348" s="6"/>
      <c r="F348" s="7"/>
      <c r="G348" s="25"/>
      <c r="H348" s="25"/>
      <c r="I348" s="25"/>
      <c r="J348" s="75"/>
    </row>
    <row r="349" spans="2:10" ht="32" x14ac:dyDescent="0.2">
      <c r="B349" s="35">
        <v>5.3</v>
      </c>
      <c r="C349" s="65" t="s">
        <v>250</v>
      </c>
      <c r="D349" s="85" t="s">
        <v>249</v>
      </c>
      <c r="E349" s="18" t="s">
        <v>2</v>
      </c>
      <c r="F349" s="8"/>
      <c r="G349" s="10"/>
      <c r="H349" s="10" t="s">
        <v>4</v>
      </c>
      <c r="I349" s="10"/>
      <c r="J349" s="11"/>
    </row>
    <row r="350" spans="2:10" ht="26" x14ac:dyDescent="0.2">
      <c r="B350" s="100"/>
      <c r="C350" s="12"/>
      <c r="D350" s="25"/>
      <c r="E350" s="102"/>
      <c r="F350" s="61"/>
      <c r="G350" s="39">
        <f>COUNTIF(G349:G349,"x")</f>
        <v>0</v>
      </c>
      <c r="H350" s="39">
        <f>COUNTIF(H349:H349,"x")</f>
        <v>1</v>
      </c>
      <c r="I350" s="39">
        <f>COUNTIF(I349:I349,"x")</f>
        <v>0</v>
      </c>
      <c r="J350" s="51">
        <f>IF(I350=1,"NA",G350/(1-I350))</f>
        <v>0</v>
      </c>
    </row>
    <row r="351" spans="2:10" x14ac:dyDescent="0.2">
      <c r="C351"/>
      <c r="D351" s="6"/>
      <c r="F351" s="7"/>
      <c r="G351" s="25"/>
      <c r="H351" s="25"/>
      <c r="I351" s="25"/>
      <c r="J351" s="75"/>
    </row>
    <row r="352" spans="2:10" ht="27" x14ac:dyDescent="0.2">
      <c r="B352" s="35">
        <v>5.4</v>
      </c>
      <c r="C352" s="142" t="s">
        <v>251</v>
      </c>
      <c r="D352" s="85" t="s">
        <v>479</v>
      </c>
      <c r="E352" s="18" t="s">
        <v>2</v>
      </c>
      <c r="F352" s="26"/>
      <c r="G352" s="47"/>
      <c r="H352" s="48"/>
      <c r="I352" s="48"/>
      <c r="J352" s="49"/>
    </row>
    <row r="353" spans="2:10" ht="15" customHeight="1" x14ac:dyDescent="0.2">
      <c r="B353" s="35">
        <v>5.4</v>
      </c>
      <c r="C353" s="136" t="s">
        <v>136</v>
      </c>
      <c r="D353" s="85" t="s">
        <v>480</v>
      </c>
      <c r="E353" s="31" t="s">
        <v>2</v>
      </c>
      <c r="F353" s="8"/>
      <c r="G353" s="27"/>
      <c r="H353" s="27" t="s">
        <v>4</v>
      </c>
      <c r="I353" s="27"/>
      <c r="J353" s="28"/>
    </row>
    <row r="354" spans="2:10" ht="15" customHeight="1" x14ac:dyDescent="0.2">
      <c r="B354" s="35">
        <v>5.4</v>
      </c>
      <c r="C354" s="136" t="s">
        <v>590</v>
      </c>
      <c r="D354" s="85" t="s">
        <v>481</v>
      </c>
      <c r="E354" s="18" t="s">
        <v>2</v>
      </c>
      <c r="F354" s="8"/>
      <c r="G354" s="10"/>
      <c r="H354" s="10" t="s">
        <v>4</v>
      </c>
      <c r="I354" s="10"/>
      <c r="J354" s="11"/>
    </row>
    <row r="355" spans="2:10" ht="15" customHeight="1" x14ac:dyDescent="0.2">
      <c r="B355" s="35">
        <v>5.4</v>
      </c>
      <c r="C355" s="136" t="s">
        <v>591</v>
      </c>
      <c r="D355" s="85" t="s">
        <v>482</v>
      </c>
      <c r="E355" s="18" t="s">
        <v>2</v>
      </c>
      <c r="F355" s="8"/>
      <c r="G355" s="10"/>
      <c r="H355" s="10" t="s">
        <v>4</v>
      </c>
      <c r="I355" s="10"/>
      <c r="J355" s="11"/>
    </row>
    <row r="356" spans="2:10" ht="15" customHeight="1" x14ac:dyDescent="0.2">
      <c r="B356" s="35">
        <v>5.4</v>
      </c>
      <c r="C356" s="67" t="s">
        <v>592</v>
      </c>
      <c r="D356" s="85" t="s">
        <v>483</v>
      </c>
      <c r="E356" s="31" t="s">
        <v>2</v>
      </c>
      <c r="F356" s="16"/>
      <c r="G356" s="10"/>
      <c r="H356" s="10" t="s">
        <v>4</v>
      </c>
      <c r="I356" s="10"/>
      <c r="J356" s="11"/>
    </row>
    <row r="357" spans="2:10" ht="15" customHeight="1" x14ac:dyDescent="0.2">
      <c r="B357" s="35">
        <v>5.4</v>
      </c>
      <c r="C357" s="136" t="s">
        <v>593</v>
      </c>
      <c r="D357" s="85" t="s">
        <v>484</v>
      </c>
      <c r="E357" s="18" t="s">
        <v>2</v>
      </c>
      <c r="F357" s="8"/>
      <c r="G357" s="10"/>
      <c r="H357" s="10" t="s">
        <v>4</v>
      </c>
      <c r="I357" s="10"/>
      <c r="J357" s="11"/>
    </row>
    <row r="358" spans="2:10" ht="15" customHeight="1" x14ac:dyDescent="0.2">
      <c r="B358" s="35">
        <v>5.4</v>
      </c>
      <c r="C358" s="142" t="s">
        <v>594</v>
      </c>
      <c r="D358" s="85" t="s">
        <v>485</v>
      </c>
      <c r="E358" s="18" t="s">
        <v>2</v>
      </c>
      <c r="F358" s="8"/>
      <c r="G358" s="10"/>
      <c r="H358" s="10" t="s">
        <v>4</v>
      </c>
      <c r="I358" s="10"/>
      <c r="J358" s="11"/>
    </row>
    <row r="359" spans="2:10" ht="32" x14ac:dyDescent="0.2">
      <c r="B359" s="35">
        <v>5.4</v>
      </c>
      <c r="C359" s="142" t="s">
        <v>133</v>
      </c>
      <c r="D359" s="85" t="s">
        <v>486</v>
      </c>
      <c r="E359" s="18" t="s">
        <v>2</v>
      </c>
      <c r="F359" s="8"/>
      <c r="G359" s="10"/>
      <c r="H359" s="10" t="s">
        <v>4</v>
      </c>
      <c r="I359" s="10"/>
      <c r="J359" s="11"/>
    </row>
    <row r="360" spans="2:10" ht="15" customHeight="1" x14ac:dyDescent="0.2">
      <c r="B360" s="35">
        <v>5.4</v>
      </c>
      <c r="C360" s="136" t="s">
        <v>376</v>
      </c>
      <c r="D360" s="85" t="s">
        <v>487</v>
      </c>
      <c r="E360" s="18" t="s">
        <v>2</v>
      </c>
      <c r="F360" s="8"/>
      <c r="G360" s="10"/>
      <c r="H360" s="10" t="s">
        <v>4</v>
      </c>
      <c r="I360" s="10"/>
      <c r="J360" s="11"/>
    </row>
    <row r="361" spans="2:10" ht="15" customHeight="1" x14ac:dyDescent="0.2">
      <c r="B361" s="35">
        <v>5.4</v>
      </c>
      <c r="C361" s="136" t="s">
        <v>595</v>
      </c>
      <c r="D361" s="85" t="s">
        <v>488</v>
      </c>
      <c r="E361" s="18" t="s">
        <v>2</v>
      </c>
      <c r="F361" s="8"/>
      <c r="G361" s="10"/>
      <c r="H361" s="10" t="s">
        <v>4</v>
      </c>
      <c r="I361" s="10"/>
      <c r="J361" s="11"/>
    </row>
    <row r="362" spans="2:10" ht="32" x14ac:dyDescent="0.2">
      <c r="B362" s="35">
        <v>5.4</v>
      </c>
      <c r="C362" s="142" t="s">
        <v>596</v>
      </c>
      <c r="D362" s="85" t="s">
        <v>489</v>
      </c>
      <c r="E362" s="18" t="s">
        <v>2</v>
      </c>
      <c r="F362" s="8"/>
      <c r="G362" s="10"/>
      <c r="H362" s="10" t="s">
        <v>4</v>
      </c>
      <c r="I362" s="10"/>
      <c r="J362" s="11"/>
    </row>
    <row r="363" spans="2:10" ht="32" x14ac:dyDescent="0.2">
      <c r="B363" s="35">
        <v>5.4</v>
      </c>
      <c r="C363" s="65" t="s">
        <v>139</v>
      </c>
      <c r="D363" s="85" t="s">
        <v>490</v>
      </c>
      <c r="E363" s="18" t="s">
        <v>2</v>
      </c>
      <c r="F363" s="8"/>
      <c r="G363" s="10"/>
      <c r="H363" s="10" t="s">
        <v>4</v>
      </c>
      <c r="I363" s="10"/>
      <c r="J363" s="11"/>
    </row>
    <row r="364" spans="2:10" ht="15" customHeight="1" x14ac:dyDescent="0.2">
      <c r="B364" s="35">
        <v>5.4</v>
      </c>
      <c r="C364" s="69" t="s">
        <v>140</v>
      </c>
      <c r="D364" s="85" t="s">
        <v>491</v>
      </c>
      <c r="E364" s="18" t="s">
        <v>2</v>
      </c>
      <c r="F364" s="8"/>
      <c r="G364" s="10"/>
      <c r="H364" s="10" t="s">
        <v>4</v>
      </c>
      <c r="I364" s="10"/>
      <c r="J364" s="11"/>
    </row>
    <row r="365" spans="2:10" ht="32" x14ac:dyDescent="0.2">
      <c r="B365" s="35">
        <v>5.4</v>
      </c>
      <c r="C365" s="65" t="s">
        <v>141</v>
      </c>
      <c r="D365" s="85" t="s">
        <v>492</v>
      </c>
      <c r="E365" s="18" t="s">
        <v>2</v>
      </c>
      <c r="F365" s="8"/>
      <c r="G365" s="10"/>
      <c r="H365" s="10" t="s">
        <v>4</v>
      </c>
      <c r="I365" s="10"/>
      <c r="J365" s="11"/>
    </row>
    <row r="366" spans="2:10" ht="15" customHeight="1" x14ac:dyDescent="0.2">
      <c r="B366" s="35">
        <v>5.4</v>
      </c>
      <c r="C366" s="69" t="s">
        <v>597</v>
      </c>
      <c r="D366" s="85" t="s">
        <v>493</v>
      </c>
      <c r="E366" s="18" t="s">
        <v>2</v>
      </c>
      <c r="F366" s="8"/>
      <c r="G366" s="10"/>
      <c r="H366" s="10" t="s">
        <v>4</v>
      </c>
      <c r="I366" s="10"/>
      <c r="J366" s="11"/>
    </row>
    <row r="367" spans="2:10" x14ac:dyDescent="0.2">
      <c r="C367" s="7"/>
      <c r="D367" s="6"/>
      <c r="F367" s="7"/>
      <c r="G367" s="39">
        <f>COUNTIF(G353:G366,"x")</f>
        <v>0</v>
      </c>
      <c r="H367" s="39">
        <f>COUNTIF(H353:H366,"x")</f>
        <v>14</v>
      </c>
      <c r="I367" s="39">
        <f>COUNTIF(I353:I366,"x")</f>
        <v>0</v>
      </c>
      <c r="J367" s="51">
        <f>IF(I367=14,"NA",G367/(14-I367))</f>
        <v>0</v>
      </c>
    </row>
    <row r="368" spans="2:10" x14ac:dyDescent="0.2">
      <c r="C368"/>
      <c r="D368" s="6"/>
      <c r="F368" s="7"/>
      <c r="G368" s="25"/>
      <c r="H368" s="25"/>
      <c r="I368" s="25"/>
      <c r="J368" s="75"/>
    </row>
    <row r="369" spans="2:10" ht="20.25" customHeight="1" x14ac:dyDescent="0.2">
      <c r="B369" s="35">
        <v>5.5</v>
      </c>
      <c r="C369" s="136" t="s">
        <v>253</v>
      </c>
      <c r="D369" s="85" t="s">
        <v>252</v>
      </c>
      <c r="E369" s="124" t="s">
        <v>2</v>
      </c>
      <c r="F369" s="26"/>
      <c r="G369" s="47"/>
      <c r="H369" s="48"/>
      <c r="I369" s="48"/>
      <c r="J369" s="49"/>
    </row>
    <row r="370" spans="2:10" ht="17.25" customHeight="1" x14ac:dyDescent="0.2">
      <c r="B370" s="35">
        <v>5.5</v>
      </c>
      <c r="C370" s="69" t="s">
        <v>494</v>
      </c>
      <c r="D370" s="9" t="s">
        <v>497</v>
      </c>
      <c r="E370" s="18" t="s">
        <v>2</v>
      </c>
      <c r="F370" s="8"/>
      <c r="G370" s="27"/>
      <c r="H370" s="27" t="s">
        <v>4</v>
      </c>
      <c r="I370" s="27"/>
      <c r="J370" s="28"/>
    </row>
    <row r="371" spans="2:10" ht="15" customHeight="1" x14ac:dyDescent="0.2">
      <c r="B371" s="35">
        <v>5.5</v>
      </c>
      <c r="C371" s="69" t="s">
        <v>495</v>
      </c>
      <c r="D371" s="9" t="s">
        <v>498</v>
      </c>
      <c r="E371" s="18" t="s">
        <v>2</v>
      </c>
      <c r="F371" s="8"/>
      <c r="G371" s="10"/>
      <c r="H371" s="10" t="s">
        <v>4</v>
      </c>
      <c r="I371" s="10"/>
      <c r="J371" s="51"/>
    </row>
    <row r="372" spans="2:10" ht="16.5" customHeight="1" x14ac:dyDescent="0.2">
      <c r="B372" s="35">
        <v>5.5</v>
      </c>
      <c r="C372" s="69" t="s">
        <v>496</v>
      </c>
      <c r="D372" s="9" t="s">
        <v>499</v>
      </c>
      <c r="E372" s="18" t="s">
        <v>2</v>
      </c>
      <c r="F372" s="8"/>
      <c r="G372" s="10"/>
      <c r="H372" s="10" t="s">
        <v>4</v>
      </c>
      <c r="I372" s="10"/>
      <c r="J372" s="51"/>
    </row>
    <row r="373" spans="2:10" x14ac:dyDescent="0.2">
      <c r="C373"/>
      <c r="D373" s="6"/>
      <c r="F373" s="7"/>
      <c r="G373" s="108">
        <f>COUNTIF(G370:G372,"x")</f>
        <v>0</v>
      </c>
      <c r="H373" s="108">
        <f>COUNTIF(H370:H372,"x")</f>
        <v>3</v>
      </c>
      <c r="I373" s="108">
        <f>COUNTIF(I370:I372,"x")</f>
        <v>0</v>
      </c>
      <c r="J373" s="109">
        <f>IF(I373=3,"NA",G373/(3-I373))</f>
        <v>0</v>
      </c>
    </row>
    <row r="374" spans="2:10" x14ac:dyDescent="0.2">
      <c r="C374"/>
      <c r="D374" s="6"/>
      <c r="F374" s="7"/>
      <c r="G374" s="25"/>
      <c r="H374" s="25"/>
      <c r="I374" s="25"/>
      <c r="J374" s="75"/>
    </row>
    <row r="375" spans="2:10" ht="32" x14ac:dyDescent="0.2">
      <c r="B375" s="35">
        <v>5.6</v>
      </c>
      <c r="C375" s="142" t="s">
        <v>603</v>
      </c>
      <c r="D375" s="85" t="s">
        <v>254</v>
      </c>
      <c r="E375" s="31" t="s">
        <v>2</v>
      </c>
      <c r="F375" s="32"/>
      <c r="G375" s="47"/>
      <c r="H375" s="48"/>
      <c r="I375" s="48"/>
      <c r="J375" s="49"/>
    </row>
    <row r="376" spans="2:10" ht="18" customHeight="1" x14ac:dyDescent="0.2">
      <c r="B376" s="35">
        <v>5.6</v>
      </c>
      <c r="C376" s="136" t="s">
        <v>500</v>
      </c>
      <c r="D376" s="10" t="s">
        <v>505</v>
      </c>
      <c r="E376" s="31" t="s">
        <v>2</v>
      </c>
      <c r="F376" s="8"/>
      <c r="G376" s="27"/>
      <c r="H376" s="27" t="s">
        <v>4</v>
      </c>
      <c r="I376" s="27"/>
      <c r="J376" s="28"/>
    </row>
    <row r="377" spans="2:10" ht="27" x14ac:dyDescent="0.2">
      <c r="B377" s="35">
        <v>5.6</v>
      </c>
      <c r="C377" s="136" t="s">
        <v>501</v>
      </c>
      <c r="D377" s="10" t="s">
        <v>506</v>
      </c>
      <c r="E377" s="31" t="s">
        <v>2</v>
      </c>
      <c r="F377" s="8"/>
      <c r="G377" s="27"/>
      <c r="H377" s="27" t="s">
        <v>4</v>
      </c>
      <c r="I377" s="27"/>
      <c r="J377" s="51"/>
    </row>
    <row r="378" spans="2:10" ht="27" x14ac:dyDescent="0.2">
      <c r="B378" s="35">
        <v>5.6</v>
      </c>
      <c r="C378" s="136" t="s">
        <v>502</v>
      </c>
      <c r="D378" s="10" t="s">
        <v>507</v>
      </c>
      <c r="E378" s="31" t="s">
        <v>2</v>
      </c>
      <c r="F378" s="8"/>
      <c r="G378" s="27"/>
      <c r="H378" s="27" t="s">
        <v>4</v>
      </c>
      <c r="I378" s="27"/>
      <c r="J378" s="51"/>
    </row>
    <row r="379" spans="2:10" ht="15" customHeight="1" x14ac:dyDescent="0.2">
      <c r="B379" s="35">
        <v>5.6</v>
      </c>
      <c r="C379" s="142" t="s">
        <v>503</v>
      </c>
      <c r="D379" s="10" t="s">
        <v>508</v>
      </c>
      <c r="E379" s="31" t="s">
        <v>2</v>
      </c>
      <c r="F379" s="8"/>
      <c r="G379" s="27"/>
      <c r="H379" s="27" t="s">
        <v>4</v>
      </c>
      <c r="I379" s="27"/>
      <c r="J379" s="51"/>
    </row>
    <row r="380" spans="2:10" ht="15" customHeight="1" x14ac:dyDescent="0.2">
      <c r="B380" s="35">
        <v>5.6</v>
      </c>
      <c r="C380" s="65" t="s">
        <v>504</v>
      </c>
      <c r="D380" s="10" t="s">
        <v>509</v>
      </c>
      <c r="E380" s="18" t="s">
        <v>2</v>
      </c>
      <c r="F380" s="8"/>
      <c r="G380" s="27"/>
      <c r="H380" s="27" t="s">
        <v>4</v>
      </c>
      <c r="I380" s="27"/>
      <c r="J380" s="51"/>
    </row>
    <row r="381" spans="2:10" x14ac:dyDescent="0.2">
      <c r="C381"/>
      <c r="D381" s="6"/>
      <c r="F381" s="7"/>
      <c r="G381" s="39">
        <f>COUNTIF(G376:G380,"x")</f>
        <v>0</v>
      </c>
      <c r="H381" s="39">
        <f>COUNTIF(H376:H380,"x")</f>
        <v>5</v>
      </c>
      <c r="I381" s="39">
        <f>COUNTIF(I376:I380,"x")</f>
        <v>0</v>
      </c>
      <c r="J381" s="51">
        <f>IF(I381=5,"NA",G381/(5-I381))</f>
        <v>0</v>
      </c>
    </row>
    <row r="382" spans="2:10" x14ac:dyDescent="0.2">
      <c r="C382"/>
      <c r="D382" s="6"/>
      <c r="F382" s="7"/>
      <c r="G382" s="25"/>
      <c r="H382" s="25"/>
      <c r="I382" s="25"/>
      <c r="J382" s="75"/>
    </row>
    <row r="383" spans="2:10" x14ac:dyDescent="0.2">
      <c r="C383"/>
      <c r="D383" s="6"/>
      <c r="F383" s="7"/>
      <c r="G383" s="25"/>
      <c r="H383" s="25"/>
      <c r="I383" s="25"/>
      <c r="J383" s="75"/>
    </row>
    <row r="384" spans="2:10" ht="26" x14ac:dyDescent="0.2">
      <c r="B384" s="35">
        <v>5.7</v>
      </c>
      <c r="C384" s="142" t="s">
        <v>511</v>
      </c>
      <c r="D384" s="85">
        <v>5.14</v>
      </c>
      <c r="E384" s="18"/>
      <c r="F384" s="37" t="s">
        <v>510</v>
      </c>
      <c r="G384" s="47"/>
      <c r="H384" s="48"/>
      <c r="I384" s="48"/>
      <c r="J384" s="49"/>
    </row>
    <row r="385" spans="2:10" ht="26" x14ac:dyDescent="0.2">
      <c r="B385" s="35">
        <v>5.7</v>
      </c>
      <c r="C385" s="142" t="s">
        <v>512</v>
      </c>
      <c r="D385" s="85" t="s">
        <v>520</v>
      </c>
      <c r="E385" s="31"/>
      <c r="F385" s="34" t="s">
        <v>510</v>
      </c>
      <c r="G385" s="27"/>
      <c r="H385" s="27" t="s">
        <v>4</v>
      </c>
      <c r="I385" s="27"/>
      <c r="J385" s="28"/>
    </row>
    <row r="386" spans="2:10" ht="15" customHeight="1" x14ac:dyDescent="0.2">
      <c r="B386" s="35">
        <v>5.7</v>
      </c>
      <c r="C386" s="136" t="s">
        <v>513</v>
      </c>
      <c r="D386" s="85" t="s">
        <v>521</v>
      </c>
      <c r="E386" s="18"/>
      <c r="F386" s="34" t="s">
        <v>510</v>
      </c>
      <c r="G386" s="10"/>
      <c r="H386" s="10" t="s">
        <v>4</v>
      </c>
      <c r="I386" s="10"/>
      <c r="J386" s="11"/>
    </row>
    <row r="387" spans="2:10" ht="15" customHeight="1" x14ac:dyDescent="0.2">
      <c r="B387" s="35">
        <v>5.7</v>
      </c>
      <c r="C387" s="136" t="s">
        <v>514</v>
      </c>
      <c r="D387" s="85" t="s">
        <v>522</v>
      </c>
      <c r="E387" s="18"/>
      <c r="F387" s="34" t="s">
        <v>510</v>
      </c>
      <c r="G387" s="10"/>
      <c r="H387" s="10" t="s">
        <v>4</v>
      </c>
      <c r="I387" s="10"/>
      <c r="J387" s="11"/>
    </row>
    <row r="388" spans="2:10" ht="15" customHeight="1" x14ac:dyDescent="0.2">
      <c r="B388" s="35">
        <v>5.7</v>
      </c>
      <c r="C388" s="142" t="s">
        <v>515</v>
      </c>
      <c r="D388" s="85" t="s">
        <v>523</v>
      </c>
      <c r="E388" s="31"/>
      <c r="F388" s="34" t="s">
        <v>510</v>
      </c>
      <c r="G388" s="10"/>
      <c r="H388" s="10" t="s">
        <v>4</v>
      </c>
      <c r="I388" s="10"/>
      <c r="J388" s="11"/>
    </row>
    <row r="389" spans="2:10" ht="15" customHeight="1" x14ac:dyDescent="0.2">
      <c r="B389" s="35">
        <v>5.7</v>
      </c>
      <c r="C389" s="136" t="s">
        <v>516</v>
      </c>
      <c r="D389" s="85" t="s">
        <v>524</v>
      </c>
      <c r="E389" s="18"/>
      <c r="F389" s="34" t="s">
        <v>510</v>
      </c>
      <c r="G389" s="10"/>
      <c r="H389" s="10" t="s">
        <v>4</v>
      </c>
      <c r="I389" s="10"/>
      <c r="J389" s="11"/>
    </row>
    <row r="390" spans="2:10" ht="15" customHeight="1" x14ac:dyDescent="0.2">
      <c r="B390" s="35">
        <v>5.7</v>
      </c>
      <c r="C390" s="136" t="s">
        <v>517</v>
      </c>
      <c r="D390" s="85" t="s">
        <v>525</v>
      </c>
      <c r="E390" s="18"/>
      <c r="F390" s="34" t="s">
        <v>510</v>
      </c>
      <c r="G390" s="10"/>
      <c r="H390" s="10" t="s">
        <v>4</v>
      </c>
      <c r="I390" s="10"/>
      <c r="J390" s="11"/>
    </row>
    <row r="391" spans="2:10" ht="15" customHeight="1" x14ac:dyDescent="0.2">
      <c r="B391" s="35">
        <v>5.7</v>
      </c>
      <c r="C391" s="136" t="s">
        <v>518</v>
      </c>
      <c r="D391" s="85" t="s">
        <v>526</v>
      </c>
      <c r="E391" s="18"/>
      <c r="F391" s="34" t="s">
        <v>510</v>
      </c>
      <c r="G391" s="10"/>
      <c r="H391" s="10" t="s">
        <v>4</v>
      </c>
      <c r="I391" s="10"/>
      <c r="J391" s="11"/>
    </row>
    <row r="392" spans="2:10" ht="32" x14ac:dyDescent="0.2">
      <c r="B392" s="35">
        <v>5.7</v>
      </c>
      <c r="C392" s="142" t="s">
        <v>519</v>
      </c>
      <c r="D392" s="85" t="s">
        <v>527</v>
      </c>
      <c r="E392" s="18"/>
      <c r="F392" s="34" t="s">
        <v>510</v>
      </c>
      <c r="G392" s="10"/>
      <c r="H392" s="10" t="s">
        <v>4</v>
      </c>
      <c r="I392" s="10"/>
      <c r="J392" s="11"/>
    </row>
    <row r="393" spans="2:10" x14ac:dyDescent="0.2">
      <c r="C393" s="7"/>
      <c r="D393" s="6"/>
      <c r="F393" s="7"/>
      <c r="G393" s="39">
        <f>COUNTIF(G385:G392,"x")</f>
        <v>0</v>
      </c>
      <c r="H393" s="39">
        <f>COUNTIF(H385:H392,"x")</f>
        <v>8</v>
      </c>
      <c r="I393" s="39">
        <f>COUNTIF(I385:I392,"x")</f>
        <v>0</v>
      </c>
      <c r="J393" s="51">
        <f>IF(I393=8,"NA",G393/(8-I393))</f>
        <v>0</v>
      </c>
    </row>
    <row r="394" spans="2:10" x14ac:dyDescent="0.2">
      <c r="C394"/>
      <c r="D394" s="6"/>
      <c r="F394" s="7"/>
      <c r="G394" s="25"/>
      <c r="H394" s="25"/>
      <c r="I394" s="25"/>
      <c r="J394" s="75"/>
    </row>
    <row r="395" spans="2:10" ht="32" x14ac:dyDescent="0.2">
      <c r="B395" s="35">
        <v>5.8</v>
      </c>
      <c r="C395" s="65" t="s">
        <v>255</v>
      </c>
      <c r="D395" s="85">
        <v>5.18</v>
      </c>
      <c r="E395" s="18"/>
      <c r="F395" s="34" t="s">
        <v>510</v>
      </c>
      <c r="G395" s="10"/>
      <c r="H395" s="10" t="s">
        <v>4</v>
      </c>
      <c r="I395" s="10"/>
      <c r="J395" s="11"/>
    </row>
    <row r="396" spans="2:10" ht="26" x14ac:dyDescent="0.2">
      <c r="B396" s="100"/>
      <c r="C396" s="12"/>
      <c r="D396" s="25"/>
      <c r="E396" s="102"/>
      <c r="F396" s="61"/>
      <c r="G396" s="39">
        <f>COUNTIF(G395:G395,"x")</f>
        <v>0</v>
      </c>
      <c r="H396" s="39">
        <f>COUNTIF(H395:H395,"x")</f>
        <v>1</v>
      </c>
      <c r="I396" s="39">
        <f>COUNTIF(I395:I395,"x")</f>
        <v>0</v>
      </c>
      <c r="J396" s="51">
        <f>IF(I396=1,"NA",G396/(1-I396))</f>
        <v>0</v>
      </c>
    </row>
    <row r="397" spans="2:10" x14ac:dyDescent="0.2">
      <c r="B397" s="5"/>
      <c r="C397" s="5"/>
      <c r="E397" s="5"/>
      <c r="F397" s="5"/>
      <c r="J397" s="5"/>
    </row>
    <row r="398" spans="2:10" ht="26" x14ac:dyDescent="0.2">
      <c r="B398" s="40" t="s">
        <v>256</v>
      </c>
      <c r="C398" s="119"/>
      <c r="D398" s="45"/>
      <c r="E398" s="123"/>
      <c r="F398" s="44"/>
      <c r="G398" s="45"/>
      <c r="H398" s="45"/>
      <c r="I398" s="45"/>
      <c r="J398" s="97"/>
    </row>
    <row r="399" spans="2:10" ht="13.5" customHeight="1" x14ac:dyDescent="0.2">
      <c r="B399" s="98">
        <v>6.1</v>
      </c>
      <c r="C399" s="178" t="s">
        <v>257</v>
      </c>
      <c r="D399" s="178"/>
      <c r="E399" s="178"/>
      <c r="F399" s="178"/>
      <c r="G399" s="178"/>
      <c r="H399" s="178"/>
      <c r="I399" s="178"/>
      <c r="J399" s="52">
        <f>AVERAGE(J401,J413)</f>
        <v>0</v>
      </c>
    </row>
    <row r="400" spans="2:10" ht="27" x14ac:dyDescent="0.2">
      <c r="B400" s="35" t="s">
        <v>259</v>
      </c>
      <c r="C400" s="142" t="s">
        <v>258</v>
      </c>
      <c r="D400" s="85">
        <v>5.4</v>
      </c>
      <c r="E400" s="18" t="s">
        <v>2</v>
      </c>
      <c r="F400" s="8"/>
      <c r="G400" s="10"/>
      <c r="H400" s="10" t="s">
        <v>4</v>
      </c>
      <c r="I400" s="10"/>
      <c r="J400" s="11"/>
    </row>
    <row r="401" spans="2:31" ht="26" x14ac:dyDescent="0.2">
      <c r="B401" s="100"/>
      <c r="C401" s="64"/>
      <c r="D401" s="89"/>
      <c r="E401" s="63"/>
      <c r="F401" s="61"/>
      <c r="G401" s="39">
        <f>COUNTIF(G400:G400,"x")</f>
        <v>0</v>
      </c>
      <c r="H401" s="39">
        <f>COUNTIF(H400:H400,"x")</f>
        <v>1</v>
      </c>
      <c r="I401" s="39">
        <f>COUNTIF(I400:I400,"x")</f>
        <v>0</v>
      </c>
      <c r="J401" s="51">
        <f>IF(I401=1,"NA",G401/(1-I401))</f>
        <v>0</v>
      </c>
    </row>
    <row r="402" spans="2:31" ht="15" customHeight="1" x14ac:dyDescent="0.2">
      <c r="B402" s="100"/>
      <c r="C402" s="101"/>
      <c r="D402" s="25"/>
      <c r="E402" s="102"/>
      <c r="F402" s="61"/>
      <c r="G402" s="25"/>
      <c r="H402" s="25"/>
      <c r="I402" s="25"/>
    </row>
    <row r="403" spans="2:31" s="140" customFormat="1" ht="27" x14ac:dyDescent="0.2">
      <c r="B403" s="158" t="s">
        <v>260</v>
      </c>
      <c r="C403" s="136" t="s">
        <v>529</v>
      </c>
      <c r="D403" s="85" t="s">
        <v>528</v>
      </c>
      <c r="E403" s="18" t="s">
        <v>2</v>
      </c>
      <c r="F403" s="137"/>
      <c r="G403" s="47"/>
      <c r="H403" s="48"/>
      <c r="I403" s="48"/>
      <c r="J403" s="138"/>
      <c r="K403" s="139"/>
      <c r="L403" s="139"/>
      <c r="M403" s="139"/>
      <c r="N403" s="139"/>
      <c r="O403" s="139"/>
      <c r="P403" s="139"/>
      <c r="Q403" s="139"/>
      <c r="R403" s="139"/>
      <c r="S403" s="139"/>
      <c r="T403" s="139"/>
      <c r="U403" s="139"/>
      <c r="V403" s="139"/>
      <c r="W403" s="139"/>
      <c r="X403" s="139"/>
      <c r="Y403" s="139"/>
      <c r="Z403" s="139"/>
      <c r="AA403" s="139"/>
      <c r="AB403" s="139"/>
      <c r="AC403" s="139"/>
      <c r="AD403" s="139"/>
      <c r="AE403" s="139"/>
    </row>
    <row r="404" spans="2:31" ht="15.75" customHeight="1" x14ac:dyDescent="0.2">
      <c r="B404" s="158" t="s">
        <v>260</v>
      </c>
      <c r="C404" s="136" t="s">
        <v>530</v>
      </c>
      <c r="D404" s="105" t="s">
        <v>534</v>
      </c>
      <c r="E404" s="18" t="s">
        <v>2</v>
      </c>
      <c r="F404" s="8"/>
      <c r="G404" s="27"/>
      <c r="H404" s="27" t="s">
        <v>4</v>
      </c>
      <c r="I404" s="27"/>
      <c r="J404" s="28"/>
    </row>
    <row r="405" spans="2:31" ht="17.25" customHeight="1" x14ac:dyDescent="0.2">
      <c r="B405" s="158" t="s">
        <v>260</v>
      </c>
      <c r="C405" s="136" t="s">
        <v>531</v>
      </c>
      <c r="D405" s="105" t="s">
        <v>535</v>
      </c>
      <c r="E405" s="31" t="s">
        <v>2</v>
      </c>
      <c r="F405" s="16"/>
      <c r="G405" s="10"/>
      <c r="H405" s="10" t="s">
        <v>4</v>
      </c>
      <c r="I405" s="10"/>
      <c r="J405" s="11"/>
    </row>
    <row r="406" spans="2:31" ht="18" customHeight="1" x14ac:dyDescent="0.2">
      <c r="B406" s="158" t="s">
        <v>260</v>
      </c>
      <c r="C406" s="136" t="s">
        <v>532</v>
      </c>
      <c r="D406" s="105" t="s">
        <v>536</v>
      </c>
      <c r="E406" s="18" t="s">
        <v>2</v>
      </c>
      <c r="F406" s="8"/>
      <c r="G406" s="10"/>
      <c r="H406" s="10" t="s">
        <v>4</v>
      </c>
      <c r="I406" s="10"/>
      <c r="J406" s="99"/>
    </row>
    <row r="407" spans="2:31" ht="15.75" customHeight="1" x14ac:dyDescent="0.2">
      <c r="B407" s="158" t="s">
        <v>260</v>
      </c>
      <c r="C407" s="136" t="s">
        <v>533</v>
      </c>
      <c r="D407" s="105" t="s">
        <v>537</v>
      </c>
      <c r="E407" s="31" t="s">
        <v>2</v>
      </c>
      <c r="F407" s="32"/>
      <c r="G407" s="27"/>
      <c r="H407" s="27" t="s">
        <v>4</v>
      </c>
      <c r="I407" s="27"/>
      <c r="J407" s="11"/>
    </row>
    <row r="408" spans="2:31" ht="17.25" customHeight="1" x14ac:dyDescent="0.2">
      <c r="B408" s="158" t="s">
        <v>260</v>
      </c>
      <c r="C408" s="136" t="s">
        <v>539</v>
      </c>
      <c r="D408" s="105" t="s">
        <v>538</v>
      </c>
      <c r="E408" s="18" t="s">
        <v>2</v>
      </c>
      <c r="F408" s="8"/>
      <c r="G408" s="27"/>
      <c r="H408" s="27" t="s">
        <v>4</v>
      </c>
      <c r="I408" s="27"/>
      <c r="J408" s="28"/>
    </row>
    <row r="409" spans="2:31" ht="51" customHeight="1" x14ac:dyDescent="0.2">
      <c r="B409" s="158" t="s">
        <v>260</v>
      </c>
      <c r="C409" s="142" t="s">
        <v>540</v>
      </c>
      <c r="D409" s="105" t="s">
        <v>541</v>
      </c>
      <c r="E409" s="18" t="s">
        <v>2</v>
      </c>
      <c r="F409" s="8"/>
      <c r="G409" s="27"/>
      <c r="H409" s="27" t="s">
        <v>4</v>
      </c>
      <c r="I409" s="27"/>
      <c r="J409" s="51"/>
    </row>
    <row r="410" spans="2:31" ht="27" x14ac:dyDescent="0.2">
      <c r="B410" s="158" t="s">
        <v>260</v>
      </c>
      <c r="C410" s="136" t="s">
        <v>542</v>
      </c>
      <c r="D410" s="105" t="s">
        <v>545</v>
      </c>
      <c r="E410" s="18" t="s">
        <v>2</v>
      </c>
      <c r="F410" s="8"/>
      <c r="G410" s="27"/>
      <c r="H410" s="27" t="s">
        <v>4</v>
      </c>
      <c r="I410" s="27"/>
      <c r="J410" s="51"/>
    </row>
    <row r="411" spans="2:31" ht="32" x14ac:dyDescent="0.2">
      <c r="B411" s="158" t="s">
        <v>260</v>
      </c>
      <c r="C411" s="142" t="s">
        <v>543</v>
      </c>
      <c r="D411" s="105" t="s">
        <v>546</v>
      </c>
      <c r="E411" s="18" t="s">
        <v>2</v>
      </c>
      <c r="F411" s="8"/>
      <c r="G411" s="27"/>
      <c r="H411" s="27" t="s">
        <v>4</v>
      </c>
      <c r="I411" s="27"/>
      <c r="J411" s="51"/>
    </row>
    <row r="412" spans="2:31" ht="27" x14ac:dyDescent="0.2">
      <c r="B412" s="35" t="s">
        <v>260</v>
      </c>
      <c r="C412" s="142" t="s">
        <v>544</v>
      </c>
      <c r="D412" s="105" t="s">
        <v>547</v>
      </c>
      <c r="E412" s="18" t="s">
        <v>2</v>
      </c>
      <c r="F412" s="8"/>
      <c r="G412" s="27"/>
      <c r="H412" s="27" t="s">
        <v>4</v>
      </c>
      <c r="I412" s="27"/>
      <c r="J412" s="51"/>
    </row>
    <row r="413" spans="2:31" x14ac:dyDescent="0.2">
      <c r="C413"/>
      <c r="D413" s="6"/>
      <c r="F413" s="7"/>
      <c r="G413" s="39">
        <f>COUNTIF(G404:G412,"x")</f>
        <v>0</v>
      </c>
      <c r="H413" s="39">
        <f>COUNTIF(H404:H412,"x")</f>
        <v>9</v>
      </c>
      <c r="I413" s="39">
        <f>COUNTIF(I404:I412,"x")</f>
        <v>0</v>
      </c>
      <c r="J413" s="51">
        <f>IF(I413=9,"NA",G413/(9-I413))</f>
        <v>0</v>
      </c>
    </row>
    <row r="414" spans="2:31" x14ac:dyDescent="0.2">
      <c r="C414"/>
      <c r="D414" s="6"/>
      <c r="F414" s="7"/>
      <c r="G414" s="25"/>
      <c r="H414" s="25"/>
      <c r="I414" s="25"/>
      <c r="J414" s="75"/>
    </row>
    <row r="415" spans="2:31" ht="20" x14ac:dyDescent="0.2">
      <c r="B415" s="40" t="s">
        <v>262</v>
      </c>
      <c r="C415" s="119"/>
      <c r="D415" s="42"/>
      <c r="E415" s="43"/>
      <c r="F415" s="44"/>
      <c r="G415" s="45"/>
      <c r="H415" s="45"/>
      <c r="I415" s="45"/>
      <c r="J415" s="88"/>
    </row>
    <row r="416" spans="2:31" x14ac:dyDescent="0.2">
      <c r="B416" s="103">
        <v>7.1</v>
      </c>
      <c r="C416" s="177" t="s">
        <v>261</v>
      </c>
      <c r="D416" s="177"/>
      <c r="E416" s="177"/>
      <c r="F416" s="177"/>
      <c r="G416" s="178"/>
      <c r="H416" s="178"/>
      <c r="I416" s="178"/>
      <c r="J416" s="52">
        <f>J425</f>
        <v>0</v>
      </c>
    </row>
    <row r="417" spans="2:10" ht="32" x14ac:dyDescent="0.2">
      <c r="B417" s="158" t="s">
        <v>265</v>
      </c>
      <c r="C417" s="65" t="s">
        <v>264</v>
      </c>
      <c r="D417" s="89" t="s">
        <v>263</v>
      </c>
      <c r="E417" s="18" t="s">
        <v>2</v>
      </c>
      <c r="F417" s="26"/>
      <c r="G417" s="47"/>
      <c r="H417" s="48"/>
      <c r="I417" s="48"/>
      <c r="J417" s="49"/>
    </row>
    <row r="418" spans="2:10" ht="15" customHeight="1" x14ac:dyDescent="0.2">
      <c r="B418" s="158" t="s">
        <v>265</v>
      </c>
      <c r="C418" s="69" t="s">
        <v>556</v>
      </c>
      <c r="D418" s="105" t="s">
        <v>548</v>
      </c>
      <c r="E418" s="18" t="s">
        <v>2</v>
      </c>
      <c r="F418" s="8"/>
      <c r="G418" s="27"/>
      <c r="H418" s="27" t="s">
        <v>4</v>
      </c>
      <c r="I418" s="27"/>
      <c r="J418" s="28"/>
    </row>
    <row r="419" spans="2:10" ht="15" customHeight="1" x14ac:dyDescent="0.2">
      <c r="B419" s="158" t="s">
        <v>265</v>
      </c>
      <c r="C419" s="65" t="s">
        <v>557</v>
      </c>
      <c r="D419" s="105" t="s">
        <v>549</v>
      </c>
      <c r="E419" s="31" t="s">
        <v>2</v>
      </c>
      <c r="F419" s="16"/>
      <c r="G419" s="10"/>
      <c r="H419" s="10" t="s">
        <v>4</v>
      </c>
      <c r="I419" s="10"/>
      <c r="J419" s="11"/>
    </row>
    <row r="420" spans="2:10" ht="15" customHeight="1" x14ac:dyDescent="0.2">
      <c r="B420" s="158" t="s">
        <v>265</v>
      </c>
      <c r="C420" s="69" t="s">
        <v>558</v>
      </c>
      <c r="D420" s="105" t="s">
        <v>550</v>
      </c>
      <c r="E420" s="18" t="s">
        <v>2</v>
      </c>
      <c r="F420" s="8"/>
      <c r="G420" s="10"/>
      <c r="H420" s="10" t="s">
        <v>4</v>
      </c>
      <c r="I420" s="10"/>
      <c r="J420" s="99"/>
    </row>
    <row r="421" spans="2:10" ht="15" customHeight="1" x14ac:dyDescent="0.2">
      <c r="B421" s="158" t="s">
        <v>265</v>
      </c>
      <c r="C421" s="69" t="s">
        <v>559</v>
      </c>
      <c r="D421" s="105" t="s">
        <v>551</v>
      </c>
      <c r="E421" s="31" t="s">
        <v>2</v>
      </c>
      <c r="F421" s="32"/>
      <c r="G421" s="10"/>
      <c r="H421" s="10" t="s">
        <v>4</v>
      </c>
      <c r="I421" s="10"/>
      <c r="J421" s="11"/>
    </row>
    <row r="422" spans="2:10" ht="15" customHeight="1" x14ac:dyDescent="0.2">
      <c r="B422" s="158" t="s">
        <v>265</v>
      </c>
      <c r="C422" s="65" t="s">
        <v>560</v>
      </c>
      <c r="D422" s="105" t="s">
        <v>552</v>
      </c>
      <c r="E422" s="18" t="s">
        <v>2</v>
      </c>
      <c r="F422" s="8"/>
      <c r="G422" s="10"/>
      <c r="H422" s="10" t="s">
        <v>4</v>
      </c>
      <c r="I422" s="10"/>
      <c r="J422" s="28"/>
    </row>
    <row r="423" spans="2:10" ht="32" x14ac:dyDescent="0.2">
      <c r="B423" s="158" t="s">
        <v>265</v>
      </c>
      <c r="C423" s="65" t="s">
        <v>561</v>
      </c>
      <c r="D423" s="105" t="s">
        <v>553</v>
      </c>
      <c r="E423" s="18" t="s">
        <v>2</v>
      </c>
      <c r="F423" s="8"/>
      <c r="G423" s="10"/>
      <c r="H423" s="10" t="s">
        <v>4</v>
      </c>
      <c r="I423" s="10"/>
      <c r="J423" s="51"/>
    </row>
    <row r="424" spans="2:10" ht="15" customHeight="1" x14ac:dyDescent="0.2">
      <c r="B424" s="35" t="s">
        <v>265</v>
      </c>
      <c r="C424" s="69" t="s">
        <v>555</v>
      </c>
      <c r="D424" s="105" t="s">
        <v>554</v>
      </c>
      <c r="E424" s="18" t="s">
        <v>2</v>
      </c>
      <c r="F424" s="8"/>
      <c r="G424" s="10"/>
      <c r="H424" s="10" t="s">
        <v>4</v>
      </c>
      <c r="I424" s="10"/>
      <c r="J424" s="51"/>
    </row>
    <row r="425" spans="2:10" x14ac:dyDescent="0.2">
      <c r="C425"/>
      <c r="D425" s="6"/>
      <c r="F425" s="7"/>
      <c r="G425" s="39">
        <f>COUNTIF(G418:G424,"x")</f>
        <v>0</v>
      </c>
      <c r="H425" s="39">
        <f>COUNTIF(H418:H424,"x")</f>
        <v>7</v>
      </c>
      <c r="I425" s="39">
        <f>COUNTIF(I418:I424,"x")</f>
        <v>0</v>
      </c>
      <c r="J425" s="51">
        <f>IF(I425=7,"NA",G425/(7-I425))</f>
        <v>0</v>
      </c>
    </row>
    <row r="426" spans="2:10" x14ac:dyDescent="0.2">
      <c r="C426"/>
      <c r="D426" s="6"/>
      <c r="F426" s="7"/>
      <c r="G426" s="25"/>
      <c r="H426" s="25"/>
      <c r="I426" s="25"/>
      <c r="J426" s="75"/>
    </row>
    <row r="427" spans="2:10" x14ac:dyDescent="0.2">
      <c r="B427" s="103">
        <v>7.2</v>
      </c>
      <c r="C427" s="177" t="s">
        <v>266</v>
      </c>
      <c r="D427" s="177"/>
      <c r="E427" s="177"/>
      <c r="F427" s="177"/>
      <c r="G427" s="178"/>
      <c r="H427" s="178"/>
      <c r="I427" s="178"/>
      <c r="J427" s="52">
        <f>AVERAGE(J437)</f>
        <v>0</v>
      </c>
    </row>
    <row r="428" spans="2:10" ht="27" x14ac:dyDescent="0.2">
      <c r="B428" s="158" t="s">
        <v>267</v>
      </c>
      <c r="C428" s="142" t="s">
        <v>562</v>
      </c>
      <c r="D428" s="89" t="s">
        <v>263</v>
      </c>
      <c r="E428" s="18" t="s">
        <v>2</v>
      </c>
      <c r="F428" s="26"/>
      <c r="G428" s="47"/>
      <c r="H428" s="48"/>
      <c r="I428" s="48"/>
      <c r="J428" s="49"/>
    </row>
    <row r="429" spans="2:10" ht="27" x14ac:dyDescent="0.2">
      <c r="B429" s="158" t="s">
        <v>267</v>
      </c>
      <c r="C429" s="142" t="s">
        <v>563</v>
      </c>
      <c r="D429" s="105" t="s">
        <v>548</v>
      </c>
      <c r="E429" s="18" t="s">
        <v>2</v>
      </c>
      <c r="F429" s="8"/>
      <c r="G429" s="27"/>
      <c r="H429" s="27" t="s">
        <v>4</v>
      </c>
      <c r="I429" s="27"/>
      <c r="J429" s="28"/>
    </row>
    <row r="430" spans="2:10" ht="15" customHeight="1" x14ac:dyDescent="0.2">
      <c r="B430" s="158" t="s">
        <v>267</v>
      </c>
      <c r="C430" s="136" t="s">
        <v>564</v>
      </c>
      <c r="D430" s="105" t="s">
        <v>549</v>
      </c>
      <c r="E430" s="31" t="s">
        <v>2</v>
      </c>
      <c r="F430" s="16"/>
      <c r="G430" s="10"/>
      <c r="H430" s="10" t="s">
        <v>4</v>
      </c>
      <c r="I430" s="10"/>
      <c r="J430" s="11"/>
    </row>
    <row r="431" spans="2:10" ht="15" customHeight="1" x14ac:dyDescent="0.2">
      <c r="B431" s="158" t="s">
        <v>267</v>
      </c>
      <c r="C431" s="136" t="s">
        <v>565</v>
      </c>
      <c r="D431" s="105" t="s">
        <v>550</v>
      </c>
      <c r="E431" s="18" t="s">
        <v>2</v>
      </c>
      <c r="F431" s="8"/>
      <c r="G431" s="10"/>
      <c r="H431" s="10" t="s">
        <v>4</v>
      </c>
      <c r="I431" s="10"/>
      <c r="J431" s="99"/>
    </row>
    <row r="432" spans="2:10" ht="15" customHeight="1" x14ac:dyDescent="0.2">
      <c r="B432" s="158" t="s">
        <v>267</v>
      </c>
      <c r="C432" s="136" t="s">
        <v>566</v>
      </c>
      <c r="D432" s="105" t="s">
        <v>551</v>
      </c>
      <c r="E432" s="31" t="s">
        <v>2</v>
      </c>
      <c r="F432" s="32"/>
      <c r="G432" s="10"/>
      <c r="H432" s="10" t="s">
        <v>4</v>
      </c>
      <c r="I432" s="10"/>
      <c r="J432" s="11"/>
    </row>
    <row r="433" spans="2:10" ht="15" customHeight="1" x14ac:dyDescent="0.2">
      <c r="B433" s="158" t="s">
        <v>267</v>
      </c>
      <c r="C433" s="136" t="s">
        <v>567</v>
      </c>
      <c r="D433" s="105" t="s">
        <v>552</v>
      </c>
      <c r="E433" s="18" t="s">
        <v>2</v>
      </c>
      <c r="F433" s="8"/>
      <c r="G433" s="10"/>
      <c r="H433" s="10" t="s">
        <v>4</v>
      </c>
      <c r="I433" s="10"/>
      <c r="J433" s="28"/>
    </row>
    <row r="434" spans="2:10" ht="15" customHeight="1" x14ac:dyDescent="0.2">
      <c r="B434" s="158" t="s">
        <v>267</v>
      </c>
      <c r="C434" s="136" t="s">
        <v>568</v>
      </c>
      <c r="D434" s="105" t="s">
        <v>553</v>
      </c>
      <c r="E434" s="18" t="s">
        <v>2</v>
      </c>
      <c r="F434" s="8"/>
      <c r="G434" s="10"/>
      <c r="H434" s="10" t="s">
        <v>4</v>
      </c>
      <c r="I434" s="10"/>
      <c r="J434" s="51"/>
    </row>
    <row r="435" spans="2:10" ht="15" customHeight="1" x14ac:dyDescent="0.2">
      <c r="B435" s="158" t="s">
        <v>267</v>
      </c>
      <c r="C435" s="69" t="s">
        <v>569</v>
      </c>
      <c r="D435" s="105" t="s">
        <v>554</v>
      </c>
      <c r="E435" s="18" t="s">
        <v>2</v>
      </c>
      <c r="F435" s="8"/>
      <c r="G435" s="10"/>
      <c r="H435" s="10" t="s">
        <v>4</v>
      </c>
      <c r="I435" s="10"/>
      <c r="J435" s="51"/>
    </row>
    <row r="436" spans="2:10" ht="15" customHeight="1" x14ac:dyDescent="0.2">
      <c r="B436" s="35" t="s">
        <v>267</v>
      </c>
      <c r="C436" s="69" t="s">
        <v>570</v>
      </c>
      <c r="D436" s="105" t="s">
        <v>571</v>
      </c>
      <c r="E436" s="18" t="s">
        <v>2</v>
      </c>
      <c r="F436" s="8"/>
      <c r="G436" s="10"/>
      <c r="H436" s="10" t="s">
        <v>4</v>
      </c>
      <c r="I436" s="10"/>
      <c r="J436" s="11"/>
    </row>
    <row r="437" spans="2:10" x14ac:dyDescent="0.2">
      <c r="C437"/>
      <c r="D437" s="6"/>
      <c r="F437" s="7"/>
      <c r="G437" s="108">
        <f>COUNTIF(G429:G436,"x")</f>
        <v>0</v>
      </c>
      <c r="H437" s="108">
        <f>COUNTIF(H429:H436,"x")</f>
        <v>8</v>
      </c>
      <c r="I437" s="108">
        <f>COUNTIF(I429:I436,"x")</f>
        <v>0</v>
      </c>
      <c r="J437" s="109">
        <f>IF(I437=8,"NA",G437/(8-I437))</f>
        <v>0</v>
      </c>
    </row>
    <row r="438" spans="2:10" x14ac:dyDescent="0.2">
      <c r="C438"/>
      <c r="D438" s="6"/>
      <c r="F438" s="7"/>
      <c r="G438" s="25"/>
      <c r="H438" s="25"/>
      <c r="I438" s="25"/>
      <c r="J438" s="75"/>
    </row>
    <row r="439" spans="2:10" x14ac:dyDescent="0.2">
      <c r="B439" s="103">
        <v>7.3</v>
      </c>
      <c r="C439" s="130" t="s">
        <v>268</v>
      </c>
      <c r="D439" s="94"/>
      <c r="E439" s="95"/>
      <c r="F439" s="96"/>
      <c r="G439" s="48"/>
      <c r="H439" s="48"/>
      <c r="I439" s="48"/>
      <c r="J439" s="52">
        <f>J442</f>
        <v>0</v>
      </c>
    </row>
    <row r="440" spans="2:10" ht="32" x14ac:dyDescent="0.2">
      <c r="B440" s="110" t="s">
        <v>271</v>
      </c>
      <c r="C440" s="65" t="s">
        <v>270</v>
      </c>
      <c r="D440" s="85" t="s">
        <v>269</v>
      </c>
      <c r="E440" s="31"/>
      <c r="F440" s="16"/>
      <c r="G440" s="86"/>
      <c r="H440" s="10" t="s">
        <v>4</v>
      </c>
      <c r="I440" s="10"/>
      <c r="J440" s="11"/>
    </row>
    <row r="441" spans="2:10" ht="32" x14ac:dyDescent="0.2">
      <c r="B441" s="110" t="s">
        <v>272</v>
      </c>
      <c r="C441" s="65" t="s">
        <v>602</v>
      </c>
      <c r="D441" s="10">
        <v>13.2</v>
      </c>
      <c r="E441" s="118"/>
      <c r="F441" s="8"/>
      <c r="G441" s="86"/>
      <c r="H441" s="86" t="s">
        <v>4</v>
      </c>
      <c r="I441" s="86"/>
      <c r="J441" s="51"/>
    </row>
    <row r="442" spans="2:10" x14ac:dyDescent="0.2">
      <c r="C442"/>
      <c r="D442" s="6"/>
      <c r="F442" s="7"/>
      <c r="G442" s="39">
        <f>COUNTIF(G440:G441,"x")</f>
        <v>0</v>
      </c>
      <c r="H442" s="39">
        <f>COUNTIF(H440:H441,"x")</f>
        <v>2</v>
      </c>
      <c r="I442" s="39">
        <f>COUNTIF(I440:I441,"x")</f>
        <v>0</v>
      </c>
      <c r="J442" s="51">
        <f>IF(I442=2,"NA",G442/(2-I442))</f>
        <v>0</v>
      </c>
    </row>
    <row r="443" spans="2:10" x14ac:dyDescent="0.2">
      <c r="C443"/>
      <c r="D443" s="6"/>
      <c r="F443" s="7"/>
      <c r="G443" s="25"/>
      <c r="H443" s="25"/>
      <c r="I443" s="25"/>
      <c r="J443" s="75"/>
    </row>
    <row r="444" spans="2:10" x14ac:dyDescent="0.2">
      <c r="B444" s="103">
        <v>7.4</v>
      </c>
      <c r="C444" s="177" t="s">
        <v>273</v>
      </c>
      <c r="D444" s="177"/>
      <c r="E444" s="177"/>
      <c r="F444" s="177"/>
      <c r="G444" s="48"/>
      <c r="H444" s="48"/>
      <c r="I444" s="48"/>
      <c r="J444" s="52">
        <f>J455</f>
        <v>0</v>
      </c>
    </row>
    <row r="445" spans="2:10" ht="27" x14ac:dyDescent="0.2">
      <c r="B445" s="35" t="s">
        <v>275</v>
      </c>
      <c r="C445" s="142" t="s">
        <v>572</v>
      </c>
      <c r="D445" s="85" t="s">
        <v>274</v>
      </c>
      <c r="E445" s="31" t="s">
        <v>2</v>
      </c>
      <c r="F445" s="32"/>
      <c r="G445" s="47"/>
      <c r="H445" s="48"/>
      <c r="I445" s="48"/>
      <c r="J445" s="49"/>
    </row>
    <row r="446" spans="2:10" ht="15" customHeight="1" x14ac:dyDescent="0.2">
      <c r="B446" s="35" t="s">
        <v>275</v>
      </c>
      <c r="C446" t="s">
        <v>580</v>
      </c>
      <c r="D446" s="85" t="s">
        <v>581</v>
      </c>
      <c r="E446" s="31" t="s">
        <v>2</v>
      </c>
      <c r="F446" s="32"/>
      <c r="G446" s="10"/>
      <c r="H446" s="10" t="s">
        <v>4</v>
      </c>
      <c r="I446" s="10"/>
      <c r="J446" s="11"/>
    </row>
    <row r="447" spans="2:10" ht="15" customHeight="1" x14ac:dyDescent="0.2">
      <c r="B447" s="35" t="s">
        <v>275</v>
      </c>
      <c r="C447" s="134" t="s">
        <v>573</v>
      </c>
      <c r="D447" s="85" t="s">
        <v>582</v>
      </c>
      <c r="E447" s="31" t="s">
        <v>2</v>
      </c>
      <c r="F447" s="8"/>
      <c r="G447" s="27"/>
      <c r="H447" s="27" t="s">
        <v>4</v>
      </c>
      <c r="I447" s="27"/>
      <c r="J447" s="28"/>
    </row>
    <row r="448" spans="2:10" ht="15" customHeight="1" x14ac:dyDescent="0.2">
      <c r="B448" s="35" t="s">
        <v>275</v>
      </c>
      <c r="C448" s="134" t="s">
        <v>574</v>
      </c>
      <c r="D448" s="85" t="s">
        <v>583</v>
      </c>
      <c r="E448" s="31" t="s">
        <v>2</v>
      </c>
      <c r="F448" s="8"/>
      <c r="G448" s="27"/>
      <c r="H448" s="27" t="s">
        <v>4</v>
      </c>
      <c r="I448" s="27"/>
      <c r="J448" s="51"/>
    </row>
    <row r="449" spans="2:10" ht="15" customHeight="1" x14ac:dyDescent="0.2">
      <c r="B449" s="35" t="s">
        <v>275</v>
      </c>
      <c r="C449" s="134" t="s">
        <v>273</v>
      </c>
      <c r="D449" s="85" t="s">
        <v>584</v>
      </c>
      <c r="E449" s="31" t="s">
        <v>2</v>
      </c>
      <c r="F449" s="8"/>
      <c r="G449" s="27"/>
      <c r="H449" s="27" t="s">
        <v>4</v>
      </c>
      <c r="I449" s="27"/>
      <c r="J449" s="51"/>
    </row>
    <row r="450" spans="2:10" ht="15" customHeight="1" x14ac:dyDescent="0.2">
      <c r="B450" s="35" t="s">
        <v>275</v>
      </c>
      <c r="C450" s="134" t="s">
        <v>575</v>
      </c>
      <c r="D450" s="85" t="s">
        <v>585</v>
      </c>
      <c r="E450" s="31" t="s">
        <v>2</v>
      </c>
      <c r="F450" s="8"/>
      <c r="G450" s="27"/>
      <c r="H450" s="27" t="s">
        <v>4</v>
      </c>
      <c r="I450" s="27"/>
      <c r="J450" s="51"/>
    </row>
    <row r="451" spans="2:10" ht="15" customHeight="1" x14ac:dyDescent="0.2">
      <c r="B451" s="35" t="s">
        <v>275</v>
      </c>
      <c r="C451" s="134" t="s">
        <v>576</v>
      </c>
      <c r="D451" s="85" t="s">
        <v>586</v>
      </c>
      <c r="E451" s="31" t="s">
        <v>2</v>
      </c>
      <c r="F451" s="8"/>
      <c r="G451" s="27"/>
      <c r="H451" s="27" t="s">
        <v>4</v>
      </c>
      <c r="I451" s="27"/>
      <c r="J451" s="51"/>
    </row>
    <row r="452" spans="2:10" ht="15" customHeight="1" x14ac:dyDescent="0.2">
      <c r="B452" s="35" t="s">
        <v>275</v>
      </c>
      <c r="C452" s="134" t="s">
        <v>577</v>
      </c>
      <c r="D452" s="85" t="s">
        <v>587</v>
      </c>
      <c r="E452" s="31" t="s">
        <v>2</v>
      </c>
      <c r="F452" s="8"/>
      <c r="G452" s="27"/>
      <c r="H452" s="27" t="s">
        <v>4</v>
      </c>
      <c r="I452" s="27"/>
      <c r="J452" s="51"/>
    </row>
    <row r="453" spans="2:10" ht="15" customHeight="1" x14ac:dyDescent="0.2">
      <c r="B453" s="35" t="s">
        <v>275</v>
      </c>
      <c r="C453" s="134" t="s">
        <v>578</v>
      </c>
      <c r="D453" s="85" t="s">
        <v>588</v>
      </c>
      <c r="E453" s="31" t="s">
        <v>2</v>
      </c>
      <c r="F453" s="8"/>
      <c r="G453" s="27"/>
      <c r="H453" s="27" t="s">
        <v>4</v>
      </c>
      <c r="I453" s="27"/>
      <c r="J453" s="51"/>
    </row>
    <row r="454" spans="2:10" ht="32" x14ac:dyDescent="0.2">
      <c r="B454" s="35" t="s">
        <v>275</v>
      </c>
      <c r="C454" s="135" t="s">
        <v>579</v>
      </c>
      <c r="D454" s="85" t="s">
        <v>589</v>
      </c>
      <c r="E454" s="18" t="s">
        <v>2</v>
      </c>
      <c r="F454" s="8"/>
      <c r="G454" s="27"/>
      <c r="H454" s="27" t="s">
        <v>4</v>
      </c>
      <c r="I454" s="27"/>
      <c r="J454" s="51"/>
    </row>
    <row r="455" spans="2:10" x14ac:dyDescent="0.2">
      <c r="C455"/>
      <c r="D455" s="6"/>
      <c r="F455" s="7"/>
      <c r="G455" s="39">
        <f>COUNTIF(G446:G454,"x")</f>
        <v>0</v>
      </c>
      <c r="H455" s="39">
        <f>COUNTIF(H446:H454,"x")</f>
        <v>9</v>
      </c>
      <c r="I455" s="39">
        <f>COUNTIF(I446:I454,"x")</f>
        <v>0</v>
      </c>
      <c r="J455" s="51">
        <f>IF(I455=9,"NA",G455/(9-I455))</f>
        <v>0</v>
      </c>
    </row>
    <row r="456" spans="2:10" x14ac:dyDescent="0.2">
      <c r="C456"/>
      <c r="D456" s="6"/>
      <c r="F456" s="7"/>
      <c r="G456" s="25"/>
      <c r="H456" s="25"/>
      <c r="I456" s="25"/>
      <c r="J456" s="75"/>
    </row>
    <row r="457" spans="2:10" x14ac:dyDescent="0.2">
      <c r="C457"/>
      <c r="D457" s="6"/>
      <c r="F457" s="7"/>
      <c r="G457" s="25"/>
      <c r="H457" s="25"/>
      <c r="I457" s="25"/>
      <c r="J457" s="75"/>
    </row>
    <row r="458" spans="2:10" ht="15.75" customHeight="1" thickBot="1" x14ac:dyDescent="0.25">
      <c r="C458"/>
      <c r="D458" s="6"/>
      <c r="F458" s="7"/>
      <c r="G458" s="25"/>
      <c r="H458" s="25"/>
      <c r="I458" s="25"/>
      <c r="J458" s="75"/>
    </row>
    <row r="459" spans="2:10" ht="19" x14ac:dyDescent="0.2">
      <c r="C459" s="53" t="s">
        <v>11</v>
      </c>
      <c r="D459" s="54" t="s">
        <v>12</v>
      </c>
      <c r="F459" s="7"/>
      <c r="G459" s="25"/>
      <c r="H459" s="25"/>
      <c r="I459" s="25"/>
      <c r="J459" s="75"/>
    </row>
    <row r="460" spans="2:10" x14ac:dyDescent="0.2">
      <c r="C460" s="55" t="s">
        <v>3</v>
      </c>
      <c r="D460" s="56">
        <f>J7</f>
        <v>0</v>
      </c>
      <c r="F460" s="61"/>
      <c r="G460" s="25"/>
      <c r="H460" s="25"/>
      <c r="I460" s="25"/>
      <c r="J460" s="75"/>
    </row>
    <row r="461" spans="2:10" x14ac:dyDescent="0.2">
      <c r="C461" s="55" t="s">
        <v>610</v>
      </c>
      <c r="D461" s="56">
        <f>J60</f>
        <v>0</v>
      </c>
      <c r="F461" s="61"/>
      <c r="G461" s="25"/>
      <c r="H461" s="25"/>
      <c r="I461" s="25"/>
      <c r="J461" s="75"/>
    </row>
    <row r="462" spans="2:10" x14ac:dyDescent="0.2">
      <c r="C462" s="55" t="s">
        <v>611</v>
      </c>
      <c r="D462" s="56"/>
      <c r="F462" s="61"/>
      <c r="G462" s="25"/>
      <c r="H462" s="25"/>
      <c r="I462" s="25"/>
      <c r="J462" s="75"/>
    </row>
    <row r="463" spans="2:10" x14ac:dyDescent="0.2">
      <c r="C463" s="131" t="s">
        <v>293</v>
      </c>
      <c r="D463" s="56">
        <f>J104</f>
        <v>0</v>
      </c>
      <c r="F463" s="61"/>
      <c r="G463" s="25"/>
      <c r="H463" s="25"/>
      <c r="I463" s="25"/>
      <c r="J463" s="75"/>
    </row>
    <row r="464" spans="2:10" x14ac:dyDescent="0.2">
      <c r="C464" s="131" t="s">
        <v>292</v>
      </c>
      <c r="D464" s="56">
        <f>J108</f>
        <v>0</v>
      </c>
      <c r="F464" s="61"/>
      <c r="G464" s="25"/>
      <c r="H464" s="25"/>
      <c r="I464" s="25"/>
      <c r="J464" s="75"/>
    </row>
    <row r="465" spans="1:10" x14ac:dyDescent="0.2">
      <c r="C465" s="131" t="s">
        <v>291</v>
      </c>
      <c r="D465" s="56">
        <f>J128</f>
        <v>0</v>
      </c>
      <c r="F465" s="61"/>
      <c r="G465" s="25"/>
      <c r="H465" s="25"/>
      <c r="I465" s="25"/>
      <c r="J465" s="75"/>
    </row>
    <row r="466" spans="1:10" x14ac:dyDescent="0.2">
      <c r="C466" s="131" t="s">
        <v>290</v>
      </c>
      <c r="D466" s="56">
        <f>J139</f>
        <v>0</v>
      </c>
      <c r="F466" s="61"/>
      <c r="G466" s="25"/>
      <c r="H466" s="25"/>
      <c r="I466" s="25"/>
      <c r="J466" s="75"/>
    </row>
    <row r="467" spans="1:10" x14ac:dyDescent="0.2">
      <c r="C467" s="131" t="s">
        <v>289</v>
      </c>
      <c r="D467" s="56">
        <f>J159</f>
        <v>0</v>
      </c>
      <c r="F467" s="61"/>
      <c r="G467" s="25"/>
      <c r="H467" s="25"/>
      <c r="I467" s="25"/>
      <c r="J467" s="75"/>
    </row>
    <row r="468" spans="1:10" x14ac:dyDescent="0.2">
      <c r="C468" s="131" t="s">
        <v>288</v>
      </c>
      <c r="D468" s="56">
        <f>J183</f>
        <v>0</v>
      </c>
      <c r="F468" s="61"/>
      <c r="G468" s="25"/>
      <c r="H468" s="25"/>
      <c r="I468" s="25"/>
      <c r="J468" s="75"/>
    </row>
    <row r="469" spans="1:10" x14ac:dyDescent="0.2">
      <c r="C469" s="131" t="s">
        <v>287</v>
      </c>
      <c r="D469" s="56">
        <f>J197</f>
        <v>0</v>
      </c>
      <c r="F469" s="61"/>
      <c r="G469" s="25"/>
      <c r="H469" s="25"/>
      <c r="I469" s="25"/>
      <c r="J469" s="75"/>
    </row>
    <row r="470" spans="1:10" x14ac:dyDescent="0.2">
      <c r="C470" s="55" t="s">
        <v>168</v>
      </c>
      <c r="D470" s="56"/>
      <c r="F470" s="61"/>
      <c r="G470" s="25"/>
      <c r="H470" s="25"/>
      <c r="I470" s="25"/>
      <c r="J470" s="75"/>
    </row>
    <row r="471" spans="1:10" x14ac:dyDescent="0.2">
      <c r="C471" s="131" t="s">
        <v>286</v>
      </c>
      <c r="D471" s="56">
        <f>J226</f>
        <v>0</v>
      </c>
      <c r="F471" s="61"/>
      <c r="G471" s="25"/>
      <c r="H471" s="25"/>
      <c r="I471" s="25"/>
      <c r="J471" s="75"/>
    </row>
    <row r="472" spans="1:10" x14ac:dyDescent="0.2">
      <c r="C472" s="131" t="s">
        <v>285</v>
      </c>
      <c r="D472" s="56">
        <f>J233</f>
        <v>0</v>
      </c>
      <c r="F472" s="61"/>
      <c r="G472" s="25"/>
      <c r="H472" s="25"/>
      <c r="I472" s="25"/>
      <c r="J472" s="75"/>
    </row>
    <row r="473" spans="1:10" x14ac:dyDescent="0.2">
      <c r="C473" s="131" t="s">
        <v>284</v>
      </c>
      <c r="D473" s="56">
        <f>J264</f>
        <v>0</v>
      </c>
      <c r="F473" s="61"/>
      <c r="G473" s="25"/>
      <c r="H473" s="25"/>
      <c r="I473" s="25"/>
      <c r="J473" s="75"/>
    </row>
    <row r="474" spans="1:10" x14ac:dyDescent="0.2">
      <c r="C474" s="131" t="s">
        <v>283</v>
      </c>
      <c r="D474" s="56">
        <f>J288</f>
        <v>0</v>
      </c>
      <c r="F474" s="61"/>
      <c r="G474" s="25"/>
      <c r="H474" s="25"/>
      <c r="I474" s="25"/>
      <c r="J474" s="75"/>
    </row>
    <row r="475" spans="1:10" x14ac:dyDescent="0.2">
      <c r="C475" s="131" t="s">
        <v>282</v>
      </c>
      <c r="D475" s="56">
        <f>J306</f>
        <v>0</v>
      </c>
      <c r="F475" s="61"/>
      <c r="G475" s="25"/>
      <c r="H475" s="25"/>
      <c r="I475" s="25"/>
      <c r="J475" s="75"/>
    </row>
    <row r="476" spans="1:10" x14ac:dyDescent="0.2">
      <c r="C476" s="131" t="s">
        <v>281</v>
      </c>
      <c r="D476" s="56">
        <f>J310</f>
        <v>0</v>
      </c>
      <c r="F476" s="61"/>
      <c r="G476" s="25"/>
      <c r="H476" s="25"/>
      <c r="I476" s="25"/>
      <c r="J476" s="75"/>
    </row>
    <row r="477" spans="1:10" x14ac:dyDescent="0.2">
      <c r="C477" s="55" t="s">
        <v>245</v>
      </c>
      <c r="D477" s="56">
        <f>J334</f>
        <v>0</v>
      </c>
      <c r="F477" s="61"/>
      <c r="G477" s="25"/>
      <c r="H477" s="25"/>
      <c r="I477" s="25"/>
      <c r="J477" s="75"/>
    </row>
    <row r="478" spans="1:10" x14ac:dyDescent="0.2">
      <c r="C478" s="55" t="s">
        <v>256</v>
      </c>
      <c r="D478" s="56"/>
      <c r="F478" s="61"/>
      <c r="G478" s="25"/>
      <c r="H478" s="25"/>
      <c r="I478" s="25"/>
      <c r="J478" s="75"/>
    </row>
    <row r="479" spans="1:10" ht="15" customHeight="1" x14ac:dyDescent="0.2">
      <c r="A479" s="12"/>
      <c r="B479" s="100"/>
      <c r="C479" s="131" t="s">
        <v>280</v>
      </c>
      <c r="D479" s="56">
        <f>J399</f>
        <v>0</v>
      </c>
      <c r="E479" s="102"/>
      <c r="F479" s="61"/>
      <c r="G479" s="25"/>
      <c r="H479" s="25"/>
      <c r="I479" s="25"/>
    </row>
    <row r="480" spans="1:10" ht="15" customHeight="1" x14ac:dyDescent="0.2">
      <c r="A480" s="12"/>
      <c r="B480" s="100"/>
      <c r="C480" s="55" t="s">
        <v>612</v>
      </c>
      <c r="D480" s="56"/>
      <c r="E480" s="102"/>
      <c r="F480" s="61"/>
      <c r="G480" s="25"/>
      <c r="H480" s="25"/>
      <c r="I480" s="25"/>
    </row>
    <row r="481" spans="1:10" ht="15" customHeight="1" x14ac:dyDescent="0.2">
      <c r="A481" s="12"/>
      <c r="B481" s="100"/>
      <c r="C481" s="131" t="s">
        <v>279</v>
      </c>
      <c r="D481" s="56">
        <f>J416</f>
        <v>0</v>
      </c>
      <c r="E481" s="102"/>
      <c r="F481" s="61"/>
      <c r="G481" s="25"/>
      <c r="H481" s="25"/>
      <c r="I481" s="25"/>
    </row>
    <row r="482" spans="1:10" ht="15" customHeight="1" x14ac:dyDescent="0.2">
      <c r="A482" s="12"/>
      <c r="B482" s="100"/>
      <c r="C482" s="131" t="s">
        <v>278</v>
      </c>
      <c r="D482" s="56">
        <f>J427</f>
        <v>0</v>
      </c>
      <c r="E482" s="102"/>
      <c r="F482" s="61"/>
      <c r="G482" s="25"/>
      <c r="H482" s="25"/>
      <c r="I482" s="25"/>
    </row>
    <row r="483" spans="1:10" ht="15" customHeight="1" x14ac:dyDescent="0.2">
      <c r="A483" s="12"/>
      <c r="B483" s="100"/>
      <c r="C483" s="131" t="s">
        <v>277</v>
      </c>
      <c r="D483" s="56">
        <f>J439</f>
        <v>0</v>
      </c>
      <c r="E483" s="102"/>
      <c r="F483" s="61"/>
      <c r="G483" s="25"/>
      <c r="H483" s="25"/>
      <c r="I483" s="25"/>
    </row>
    <row r="484" spans="1:10" ht="15" customHeight="1" thickBot="1" x14ac:dyDescent="0.25">
      <c r="A484" s="12"/>
      <c r="B484" s="100"/>
      <c r="C484" s="132" t="s">
        <v>276</v>
      </c>
      <c r="D484" s="57">
        <f>J444</f>
        <v>0</v>
      </c>
      <c r="E484" s="111"/>
      <c r="F484" s="61"/>
      <c r="G484" s="25"/>
      <c r="H484" s="25"/>
      <c r="I484" s="25"/>
      <c r="J484" s="75"/>
    </row>
    <row r="485" spans="1:10" ht="16" thickBot="1" x14ac:dyDescent="0.25">
      <c r="A485" s="12"/>
      <c r="B485" s="100"/>
      <c r="C485" s="58" t="s">
        <v>13</v>
      </c>
      <c r="D485" s="59">
        <f>AVERAGE(D460:D484)</f>
        <v>0</v>
      </c>
      <c r="E485" s="111"/>
      <c r="F485" s="61"/>
      <c r="G485" s="25"/>
      <c r="H485" s="25"/>
      <c r="I485" s="25"/>
      <c r="J485" s="75"/>
    </row>
    <row r="486" spans="1:10" x14ac:dyDescent="0.2">
      <c r="C486" s="7"/>
      <c r="D486" s="6"/>
      <c r="F486" s="7"/>
      <c r="G486" s="25"/>
      <c r="H486" s="25"/>
      <c r="I486" s="25"/>
      <c r="J486" s="75"/>
    </row>
    <row r="487" spans="1:10" x14ac:dyDescent="0.2">
      <c r="C487" s="7"/>
      <c r="D487" s="6"/>
      <c r="F487" s="7"/>
      <c r="G487" s="25"/>
      <c r="H487" s="25"/>
      <c r="I487" s="25"/>
      <c r="J487" s="75"/>
    </row>
    <row r="488" spans="1:10" x14ac:dyDescent="0.2">
      <c r="C488" s="7"/>
      <c r="D488" s="6"/>
      <c r="F488" s="7"/>
      <c r="G488" s="25"/>
      <c r="H488" s="25"/>
      <c r="I488" s="25"/>
      <c r="J488" s="75"/>
    </row>
    <row r="489" spans="1:10" x14ac:dyDescent="0.2">
      <c r="C489" s="7"/>
      <c r="D489" s="6"/>
      <c r="F489" s="7"/>
      <c r="G489" s="25"/>
      <c r="H489" s="25"/>
      <c r="I489" s="25"/>
      <c r="J489" s="75"/>
    </row>
    <row r="490" spans="1:10" x14ac:dyDescent="0.2">
      <c r="C490" s="7"/>
      <c r="D490" s="6"/>
      <c r="F490" s="7"/>
      <c r="G490" s="25"/>
      <c r="H490" s="25"/>
      <c r="I490" s="25"/>
      <c r="J490" s="75"/>
    </row>
    <row r="491" spans="1:10" x14ac:dyDescent="0.2">
      <c r="C491" s="7"/>
      <c r="D491" s="6"/>
      <c r="F491" s="7"/>
      <c r="G491" s="25"/>
      <c r="H491" s="25"/>
      <c r="I491" s="25"/>
      <c r="J491" s="75"/>
    </row>
    <row r="492" spans="1:10" x14ac:dyDescent="0.2">
      <c r="C492" s="7"/>
      <c r="D492" s="6"/>
      <c r="F492" s="7"/>
      <c r="G492" s="25"/>
      <c r="H492" s="25"/>
      <c r="I492" s="25"/>
      <c r="J492" s="75"/>
    </row>
    <row r="493" spans="1:10" x14ac:dyDescent="0.2">
      <c r="C493" s="7"/>
      <c r="D493" s="6"/>
      <c r="F493" s="7"/>
      <c r="G493" s="25"/>
      <c r="H493" s="25"/>
      <c r="I493" s="25"/>
      <c r="J493" s="75"/>
    </row>
    <row r="494" spans="1:10" x14ac:dyDescent="0.2">
      <c r="C494" s="7"/>
      <c r="D494" s="6"/>
      <c r="F494" s="7"/>
      <c r="G494" s="25"/>
      <c r="H494" s="25"/>
      <c r="I494" s="25"/>
      <c r="J494" s="75"/>
    </row>
    <row r="495" spans="1:10" x14ac:dyDescent="0.2">
      <c r="C495" s="7"/>
      <c r="D495" s="6"/>
      <c r="F495" s="7"/>
      <c r="G495" s="25"/>
      <c r="H495" s="25"/>
      <c r="I495" s="25"/>
      <c r="J495" s="75"/>
    </row>
    <row r="496" spans="1:10" x14ac:dyDescent="0.2">
      <c r="C496" s="7"/>
      <c r="D496" s="6"/>
      <c r="F496" s="7"/>
      <c r="G496" s="25"/>
      <c r="H496" s="25"/>
      <c r="I496" s="25"/>
      <c r="J496" s="75"/>
    </row>
    <row r="497" spans="3:10" x14ac:dyDescent="0.2">
      <c r="C497" s="7"/>
      <c r="D497" s="6"/>
      <c r="F497" s="7"/>
      <c r="G497" s="25"/>
      <c r="H497" s="25"/>
      <c r="I497" s="25"/>
      <c r="J497" s="75"/>
    </row>
    <row r="498" spans="3:10" x14ac:dyDescent="0.2">
      <c r="C498" s="7"/>
      <c r="D498" s="6"/>
      <c r="F498" s="7"/>
      <c r="G498" s="25"/>
      <c r="H498" s="25"/>
      <c r="I498" s="25"/>
      <c r="J498" s="75"/>
    </row>
    <row r="499" spans="3:10" x14ac:dyDescent="0.2">
      <c r="C499" s="7"/>
      <c r="D499" s="6"/>
      <c r="F499" s="7"/>
      <c r="G499" s="25"/>
      <c r="H499" s="25"/>
      <c r="I499" s="25"/>
      <c r="J499" s="75"/>
    </row>
    <row r="500" spans="3:10" x14ac:dyDescent="0.2">
      <c r="C500" s="7"/>
      <c r="D500" s="6"/>
      <c r="F500" s="7"/>
      <c r="G500" s="25"/>
      <c r="H500" s="25"/>
      <c r="I500" s="25"/>
      <c r="J500" s="75"/>
    </row>
    <row r="501" spans="3:10" x14ac:dyDescent="0.2">
      <c r="C501" s="7"/>
      <c r="D501" s="6"/>
      <c r="F501" s="7"/>
      <c r="G501" s="25"/>
      <c r="H501" s="25"/>
      <c r="I501" s="25"/>
      <c r="J501" s="75"/>
    </row>
    <row r="502" spans="3:10" x14ac:dyDescent="0.2">
      <c r="C502" s="7"/>
      <c r="D502" s="6"/>
      <c r="F502" s="7"/>
      <c r="G502" s="25"/>
      <c r="H502" s="25"/>
      <c r="I502" s="25"/>
      <c r="J502" s="75"/>
    </row>
    <row r="503" spans="3:10" x14ac:dyDescent="0.2">
      <c r="C503" s="7"/>
      <c r="D503" s="6"/>
      <c r="F503" s="7"/>
      <c r="G503" s="25"/>
      <c r="H503" s="25"/>
      <c r="I503" s="25"/>
      <c r="J503" s="75"/>
    </row>
    <row r="504" spans="3:10" x14ac:dyDescent="0.2">
      <c r="C504" s="7"/>
      <c r="D504" s="6"/>
      <c r="F504" s="7"/>
      <c r="G504" s="25"/>
      <c r="H504" s="25"/>
      <c r="I504" s="25"/>
      <c r="J504" s="75"/>
    </row>
    <row r="505" spans="3:10" x14ac:dyDescent="0.2">
      <c r="C505" s="7"/>
      <c r="D505" s="6"/>
      <c r="F505" s="7"/>
      <c r="G505" s="25"/>
      <c r="H505" s="25"/>
      <c r="I505" s="25"/>
      <c r="J505" s="75"/>
    </row>
    <row r="506" spans="3:10" x14ac:dyDescent="0.2">
      <c r="C506" s="7"/>
      <c r="D506" s="6"/>
      <c r="F506" s="7"/>
      <c r="G506" s="25"/>
      <c r="H506" s="25"/>
      <c r="I506" s="25"/>
      <c r="J506" s="75"/>
    </row>
    <row r="507" spans="3:10" x14ac:dyDescent="0.2">
      <c r="C507" s="7"/>
      <c r="D507" s="6"/>
      <c r="F507" s="7"/>
      <c r="G507" s="25"/>
      <c r="H507" s="25"/>
      <c r="I507" s="25"/>
      <c r="J507" s="75"/>
    </row>
    <row r="508" spans="3:10" x14ac:dyDescent="0.2">
      <c r="C508" s="7"/>
      <c r="D508" s="6"/>
      <c r="F508" s="7"/>
      <c r="G508" s="25"/>
      <c r="H508" s="25"/>
      <c r="I508" s="25"/>
      <c r="J508" s="75"/>
    </row>
    <row r="509" spans="3:10" x14ac:dyDescent="0.2">
      <c r="C509"/>
    </row>
    <row r="510" spans="3:10" x14ac:dyDescent="0.2">
      <c r="F510" s="5"/>
      <c r="J510" s="5"/>
    </row>
    <row r="511" spans="3:10" x14ac:dyDescent="0.2">
      <c r="C511" s="5"/>
      <c r="F511" s="5"/>
      <c r="J511" s="5"/>
    </row>
    <row r="512" spans="3:10" x14ac:dyDescent="0.2">
      <c r="C512" s="5"/>
      <c r="F512" s="5"/>
      <c r="J512" s="5"/>
    </row>
    <row r="513" spans="3:10" x14ac:dyDescent="0.2">
      <c r="C513" s="5"/>
      <c r="F513" s="5"/>
      <c r="J513" s="5"/>
    </row>
    <row r="514" spans="3:10" x14ac:dyDescent="0.2">
      <c r="C514" s="5"/>
      <c r="F514" s="5"/>
      <c r="J514" s="5"/>
    </row>
    <row r="515" spans="3:10" x14ac:dyDescent="0.2">
      <c r="C515" s="5"/>
      <c r="F515" s="5"/>
      <c r="J515" s="5"/>
    </row>
    <row r="516" spans="3:10" x14ac:dyDescent="0.2">
      <c r="C516" s="5"/>
      <c r="F516" s="5"/>
      <c r="J516" s="5"/>
    </row>
    <row r="517" spans="3:10" x14ac:dyDescent="0.2">
      <c r="C517" s="5"/>
      <c r="F517" s="5"/>
      <c r="J517" s="5"/>
    </row>
    <row r="518" spans="3:10" x14ac:dyDescent="0.2">
      <c r="C518" s="5"/>
      <c r="F518" s="5"/>
      <c r="J518" s="5"/>
    </row>
    <row r="519" spans="3:10" x14ac:dyDescent="0.2">
      <c r="C519" s="5"/>
      <c r="F519" s="5"/>
      <c r="J519" s="5"/>
    </row>
    <row r="520" spans="3:10" x14ac:dyDescent="0.2">
      <c r="C520" s="5"/>
      <c r="F520" s="5"/>
      <c r="J520" s="5"/>
    </row>
    <row r="521" spans="3:10" x14ac:dyDescent="0.2">
      <c r="C521" s="5"/>
      <c r="F521" s="5"/>
      <c r="J521" s="5"/>
    </row>
    <row r="522" spans="3:10" x14ac:dyDescent="0.2">
      <c r="F522" s="5"/>
      <c r="J522" s="5"/>
    </row>
    <row r="523" spans="3:10" x14ac:dyDescent="0.2">
      <c r="F523" s="5"/>
      <c r="J523" s="5"/>
    </row>
    <row r="524" spans="3:10" x14ac:dyDescent="0.2">
      <c r="F524" s="5"/>
      <c r="J524" s="5"/>
    </row>
  </sheetData>
  <mergeCells count="21">
    <mergeCell ref="C416:I416"/>
    <mergeCell ref="C427:I427"/>
    <mergeCell ref="C444:F444"/>
    <mergeCell ref="C310:I310"/>
    <mergeCell ref="C399:I399"/>
    <mergeCell ref="C183:I183"/>
    <mergeCell ref="C197:I197"/>
    <mergeCell ref="C226:I226"/>
    <mergeCell ref="C288:I288"/>
    <mergeCell ref="C306:I306"/>
    <mergeCell ref="C104:I104"/>
    <mergeCell ref="C108:I108"/>
    <mergeCell ref="C128:I128"/>
    <mergeCell ref="C139:I139"/>
    <mergeCell ref="C159:I159"/>
    <mergeCell ref="B2:J4"/>
    <mergeCell ref="E5:F6"/>
    <mergeCell ref="B5:C6"/>
    <mergeCell ref="D5:D6"/>
    <mergeCell ref="G5:I5"/>
    <mergeCell ref="J5:J6"/>
  </mergeCells>
  <conditionalFormatting sqref="H22 H36 H64 H67 H70 H73 H82 H85 H92 H12 H242">
    <cfRule type="cellIs" dxfId="218" priority="1012" operator="equal">
      <formula>"No cumple"</formula>
    </cfRule>
    <cfRule type="cellIs" dxfId="217" priority="1013" operator="greaterThan">
      <formula>$H$12</formula>
    </cfRule>
  </conditionalFormatting>
  <conditionalFormatting sqref="G22 G36 G64 G67 G70 G73 G82 G85 G92 G12 G242">
    <cfRule type="cellIs" dxfId="216" priority="1011" operator="equal">
      <formula>"No cumple"</formula>
    </cfRule>
  </conditionalFormatting>
  <conditionalFormatting sqref="H22 H36 H64 H67 H70 H73 H82 H85 H92 H12 H242">
    <cfRule type="cellIs" dxfId="215" priority="1008" operator="equal">
      <formula>"si cumple"</formula>
    </cfRule>
    <cfRule type="cellIs" dxfId="214" priority="1009" operator="equal">
      <formula>"No cumple"</formula>
    </cfRule>
    <cfRule type="cellIs" dxfId="213" priority="1010" operator="greaterThan">
      <formula>$H$12</formula>
    </cfRule>
  </conditionalFormatting>
  <conditionalFormatting sqref="H111">
    <cfRule type="cellIs" dxfId="212" priority="1006" operator="equal">
      <formula>"No cumple"</formula>
    </cfRule>
    <cfRule type="cellIs" dxfId="211" priority="1007" operator="greaterThan">
      <formula>$H$12</formula>
    </cfRule>
  </conditionalFormatting>
  <conditionalFormatting sqref="G111">
    <cfRule type="cellIs" dxfId="210" priority="1005" operator="equal">
      <formula>"No cumple"</formula>
    </cfRule>
  </conditionalFormatting>
  <conditionalFormatting sqref="H111">
    <cfRule type="cellIs" dxfId="209" priority="1003" operator="equal">
      <formula>"No cumple"</formula>
    </cfRule>
    <cfRule type="cellIs" dxfId="208" priority="1004" operator="greaterThan">
      <formula>$H$12</formula>
    </cfRule>
  </conditionalFormatting>
  <conditionalFormatting sqref="G111">
    <cfRule type="cellIs" dxfId="207" priority="1002" operator="equal">
      <formula>"No cumple"</formula>
    </cfRule>
  </conditionalFormatting>
  <conditionalFormatting sqref="H111">
    <cfRule type="cellIs" dxfId="206" priority="1000" operator="equal">
      <formula>"No cumple"</formula>
    </cfRule>
    <cfRule type="cellIs" dxfId="205" priority="1001" operator="greaterThan">
      <formula>$H$12</formula>
    </cfRule>
  </conditionalFormatting>
  <conditionalFormatting sqref="G111">
    <cfRule type="cellIs" dxfId="204" priority="999" operator="equal">
      <formula>"No cumple"</formula>
    </cfRule>
  </conditionalFormatting>
  <conditionalFormatting sqref="H111">
    <cfRule type="cellIs" dxfId="203" priority="997" operator="equal">
      <formula>"No cumple"</formula>
    </cfRule>
    <cfRule type="cellIs" dxfId="202" priority="998" operator="greaterThan">
      <formula>$H$12</formula>
    </cfRule>
  </conditionalFormatting>
  <conditionalFormatting sqref="G111">
    <cfRule type="cellIs" dxfId="201" priority="996" operator="equal">
      <formula>"No cumple"</formula>
    </cfRule>
  </conditionalFormatting>
  <conditionalFormatting sqref="H111">
    <cfRule type="cellIs" dxfId="200" priority="993" operator="equal">
      <formula>"si cumple"</formula>
    </cfRule>
    <cfRule type="cellIs" dxfId="199" priority="994" operator="equal">
      <formula>"No cumple"</formula>
    </cfRule>
    <cfRule type="cellIs" dxfId="198" priority="995" operator="greaterThan">
      <formula>$H$12</formula>
    </cfRule>
  </conditionalFormatting>
  <conditionalFormatting sqref="G111">
    <cfRule type="cellIs" dxfId="197" priority="992" operator="equal">
      <formula>"No cumple"</formula>
    </cfRule>
  </conditionalFormatting>
  <conditionalFormatting sqref="H149">
    <cfRule type="cellIs" dxfId="196" priority="958" operator="equal">
      <formula>"No cumple"</formula>
    </cfRule>
    <cfRule type="cellIs" dxfId="195" priority="959" operator="greaterThan">
      <formula>$H$12</formula>
    </cfRule>
  </conditionalFormatting>
  <conditionalFormatting sqref="G149">
    <cfRule type="cellIs" dxfId="194" priority="957" operator="equal">
      <formula>"No cumple"</formula>
    </cfRule>
  </conditionalFormatting>
  <conditionalFormatting sqref="H149">
    <cfRule type="cellIs" dxfId="193" priority="955" operator="equal">
      <formula>"No cumple"</formula>
    </cfRule>
    <cfRule type="cellIs" dxfId="192" priority="956" operator="greaterThan">
      <formula>$H$12</formula>
    </cfRule>
  </conditionalFormatting>
  <conditionalFormatting sqref="G149">
    <cfRule type="cellIs" dxfId="191" priority="954" operator="equal">
      <formula>"No cumple"</formula>
    </cfRule>
  </conditionalFormatting>
  <conditionalFormatting sqref="H149">
    <cfRule type="cellIs" dxfId="190" priority="952" operator="equal">
      <formula>"No cumple"</formula>
    </cfRule>
    <cfRule type="cellIs" dxfId="189" priority="953" operator="greaterThan">
      <formula>$H$12</formula>
    </cfRule>
  </conditionalFormatting>
  <conditionalFormatting sqref="G149">
    <cfRule type="cellIs" dxfId="188" priority="951" operator="equal">
      <formula>"No cumple"</formula>
    </cfRule>
  </conditionalFormatting>
  <conditionalFormatting sqref="H149">
    <cfRule type="cellIs" dxfId="187" priority="949" operator="equal">
      <formula>"No cumple"</formula>
    </cfRule>
    <cfRule type="cellIs" dxfId="186" priority="950" operator="greaterThan">
      <formula>$H$12</formula>
    </cfRule>
  </conditionalFormatting>
  <conditionalFormatting sqref="G149">
    <cfRule type="cellIs" dxfId="185" priority="948" operator="equal">
      <formula>"No cumple"</formula>
    </cfRule>
  </conditionalFormatting>
  <conditionalFormatting sqref="H149">
    <cfRule type="cellIs" dxfId="184" priority="945" operator="equal">
      <formula>"si cumple"</formula>
    </cfRule>
    <cfRule type="cellIs" dxfId="183" priority="946" operator="equal">
      <formula>"No cumple"</formula>
    </cfRule>
    <cfRule type="cellIs" dxfId="182" priority="947" operator="greaterThan">
      <formula>$H$12</formula>
    </cfRule>
  </conditionalFormatting>
  <conditionalFormatting sqref="G149">
    <cfRule type="cellIs" dxfId="181" priority="944" operator="equal">
      <formula>"No cumple"</formula>
    </cfRule>
  </conditionalFormatting>
  <conditionalFormatting sqref="H186">
    <cfRule type="cellIs" dxfId="180" priority="910" operator="equal">
      <formula>"No cumple"</formula>
    </cfRule>
    <cfRule type="cellIs" dxfId="179" priority="911" operator="greaterThan">
      <formula>$H$12</formula>
    </cfRule>
  </conditionalFormatting>
  <conditionalFormatting sqref="G186">
    <cfRule type="cellIs" dxfId="178" priority="909" operator="equal">
      <formula>"No cumple"</formula>
    </cfRule>
  </conditionalFormatting>
  <conditionalFormatting sqref="H186">
    <cfRule type="cellIs" dxfId="177" priority="907" operator="equal">
      <formula>"No cumple"</formula>
    </cfRule>
    <cfRule type="cellIs" dxfId="176" priority="908" operator="greaterThan">
      <formula>$H$12</formula>
    </cfRule>
  </conditionalFormatting>
  <conditionalFormatting sqref="G186">
    <cfRule type="cellIs" dxfId="175" priority="906" operator="equal">
      <formula>"No cumple"</formula>
    </cfRule>
  </conditionalFormatting>
  <conditionalFormatting sqref="H186">
    <cfRule type="cellIs" dxfId="174" priority="904" operator="equal">
      <formula>"No cumple"</formula>
    </cfRule>
    <cfRule type="cellIs" dxfId="173" priority="905" operator="greaterThan">
      <formula>$H$12</formula>
    </cfRule>
  </conditionalFormatting>
  <conditionalFormatting sqref="G186">
    <cfRule type="cellIs" dxfId="172" priority="903" operator="equal">
      <formula>"No cumple"</formula>
    </cfRule>
  </conditionalFormatting>
  <conditionalFormatting sqref="H186">
    <cfRule type="cellIs" dxfId="171" priority="901" operator="equal">
      <formula>"No cumple"</formula>
    </cfRule>
    <cfRule type="cellIs" dxfId="170" priority="902" operator="greaterThan">
      <formula>$H$12</formula>
    </cfRule>
  </conditionalFormatting>
  <conditionalFormatting sqref="G186">
    <cfRule type="cellIs" dxfId="169" priority="900" operator="equal">
      <formula>"No cumple"</formula>
    </cfRule>
  </conditionalFormatting>
  <conditionalFormatting sqref="H186">
    <cfRule type="cellIs" dxfId="168" priority="897" operator="equal">
      <formula>"si cumple"</formula>
    </cfRule>
    <cfRule type="cellIs" dxfId="167" priority="898" operator="equal">
      <formula>"No cumple"</formula>
    </cfRule>
    <cfRule type="cellIs" dxfId="166" priority="899" operator="greaterThan">
      <formula>$H$12</formula>
    </cfRule>
  </conditionalFormatting>
  <conditionalFormatting sqref="G186">
    <cfRule type="cellIs" dxfId="165" priority="896" operator="equal">
      <formula>"No cumple"</formula>
    </cfRule>
  </conditionalFormatting>
  <conditionalFormatting sqref="H193">
    <cfRule type="cellIs" dxfId="164" priority="894" operator="equal">
      <formula>"No cumple"</formula>
    </cfRule>
    <cfRule type="cellIs" dxfId="163" priority="895" operator="greaterThan">
      <formula>$H$12</formula>
    </cfRule>
  </conditionalFormatting>
  <conditionalFormatting sqref="G193">
    <cfRule type="cellIs" dxfId="162" priority="893" operator="equal">
      <formula>"No cumple"</formula>
    </cfRule>
  </conditionalFormatting>
  <conditionalFormatting sqref="H193">
    <cfRule type="cellIs" dxfId="161" priority="891" operator="equal">
      <formula>"No cumple"</formula>
    </cfRule>
    <cfRule type="cellIs" dxfId="160" priority="892" operator="greaterThan">
      <formula>$H$12</formula>
    </cfRule>
  </conditionalFormatting>
  <conditionalFormatting sqref="G193">
    <cfRule type="cellIs" dxfId="159" priority="890" operator="equal">
      <formula>"No cumple"</formula>
    </cfRule>
  </conditionalFormatting>
  <conditionalFormatting sqref="H193">
    <cfRule type="cellIs" dxfId="158" priority="888" operator="equal">
      <formula>"No cumple"</formula>
    </cfRule>
    <cfRule type="cellIs" dxfId="157" priority="889" operator="greaterThan">
      <formula>$H$12</formula>
    </cfRule>
  </conditionalFormatting>
  <conditionalFormatting sqref="G193">
    <cfRule type="cellIs" dxfId="156" priority="887" operator="equal">
      <formula>"No cumple"</formula>
    </cfRule>
  </conditionalFormatting>
  <conditionalFormatting sqref="H193">
    <cfRule type="cellIs" dxfId="155" priority="885" operator="equal">
      <formula>"No cumple"</formula>
    </cfRule>
    <cfRule type="cellIs" dxfId="154" priority="886" operator="greaterThan">
      <formula>$H$12</formula>
    </cfRule>
  </conditionalFormatting>
  <conditionalFormatting sqref="G193">
    <cfRule type="cellIs" dxfId="153" priority="884" operator="equal">
      <formula>"No cumple"</formula>
    </cfRule>
  </conditionalFormatting>
  <conditionalFormatting sqref="H193">
    <cfRule type="cellIs" dxfId="152" priority="881" operator="equal">
      <formula>"si cumple"</formula>
    </cfRule>
    <cfRule type="cellIs" dxfId="151" priority="882" operator="equal">
      <formula>"No cumple"</formula>
    </cfRule>
    <cfRule type="cellIs" dxfId="150" priority="883" operator="greaterThan">
      <formula>$H$12</formula>
    </cfRule>
  </conditionalFormatting>
  <conditionalFormatting sqref="G193">
    <cfRule type="cellIs" dxfId="149" priority="880" operator="equal">
      <formula>"No cumple"</formula>
    </cfRule>
  </conditionalFormatting>
  <conditionalFormatting sqref="H196">
    <cfRule type="cellIs" dxfId="148" priority="878" operator="equal">
      <formula>"No cumple"</formula>
    </cfRule>
    <cfRule type="cellIs" dxfId="147" priority="879" operator="greaterThan">
      <formula>$H$12</formula>
    </cfRule>
  </conditionalFormatting>
  <conditionalFormatting sqref="G196">
    <cfRule type="cellIs" dxfId="146" priority="877" operator="equal">
      <formula>"No cumple"</formula>
    </cfRule>
  </conditionalFormatting>
  <conditionalFormatting sqref="H196">
    <cfRule type="cellIs" dxfId="145" priority="875" operator="equal">
      <formula>"No cumple"</formula>
    </cfRule>
    <cfRule type="cellIs" dxfId="144" priority="876" operator="greaterThan">
      <formula>$H$12</formula>
    </cfRule>
  </conditionalFormatting>
  <conditionalFormatting sqref="G196">
    <cfRule type="cellIs" dxfId="143" priority="874" operator="equal">
      <formula>"No cumple"</formula>
    </cfRule>
  </conditionalFormatting>
  <conditionalFormatting sqref="H196">
    <cfRule type="cellIs" dxfId="142" priority="872" operator="equal">
      <formula>"No cumple"</formula>
    </cfRule>
    <cfRule type="cellIs" dxfId="141" priority="873" operator="greaterThan">
      <formula>$H$12</formula>
    </cfRule>
  </conditionalFormatting>
  <conditionalFormatting sqref="G196">
    <cfRule type="cellIs" dxfId="140" priority="871" operator="equal">
      <formula>"No cumple"</formula>
    </cfRule>
  </conditionalFormatting>
  <conditionalFormatting sqref="H196">
    <cfRule type="cellIs" dxfId="139" priority="869" operator="equal">
      <formula>"No cumple"</formula>
    </cfRule>
    <cfRule type="cellIs" dxfId="138" priority="870" operator="greaterThan">
      <formula>$H$12</formula>
    </cfRule>
  </conditionalFormatting>
  <conditionalFormatting sqref="G196">
    <cfRule type="cellIs" dxfId="137" priority="868" operator="equal">
      <formula>"No cumple"</formula>
    </cfRule>
  </conditionalFormatting>
  <conditionalFormatting sqref="H196">
    <cfRule type="cellIs" dxfId="136" priority="865" operator="equal">
      <formula>"si cumple"</formula>
    </cfRule>
    <cfRule type="cellIs" dxfId="135" priority="866" operator="equal">
      <formula>"No cumple"</formula>
    </cfRule>
    <cfRule type="cellIs" dxfId="134" priority="867" operator="greaterThan">
      <formula>$H$12</formula>
    </cfRule>
  </conditionalFormatting>
  <conditionalFormatting sqref="G196">
    <cfRule type="cellIs" dxfId="133" priority="864" operator="equal">
      <formula>"No cumple"</formula>
    </cfRule>
  </conditionalFormatting>
  <conditionalFormatting sqref="H213">
    <cfRule type="cellIs" dxfId="132" priority="862" operator="equal">
      <formula>"No cumple"</formula>
    </cfRule>
    <cfRule type="cellIs" dxfId="131" priority="863" operator="greaterThan">
      <formula>$H$12</formula>
    </cfRule>
  </conditionalFormatting>
  <conditionalFormatting sqref="G213">
    <cfRule type="cellIs" dxfId="130" priority="861" operator="equal">
      <formula>"No cumple"</formula>
    </cfRule>
  </conditionalFormatting>
  <conditionalFormatting sqref="H213">
    <cfRule type="cellIs" dxfId="129" priority="859" operator="equal">
      <formula>"No cumple"</formula>
    </cfRule>
    <cfRule type="cellIs" dxfId="128" priority="860" operator="greaterThan">
      <formula>$H$12</formula>
    </cfRule>
  </conditionalFormatting>
  <conditionalFormatting sqref="G213">
    <cfRule type="cellIs" dxfId="127" priority="858" operator="equal">
      <formula>"No cumple"</formula>
    </cfRule>
  </conditionalFormatting>
  <conditionalFormatting sqref="H213">
    <cfRule type="cellIs" dxfId="126" priority="856" operator="equal">
      <formula>"No cumple"</formula>
    </cfRule>
    <cfRule type="cellIs" dxfId="125" priority="857" operator="greaterThan">
      <formula>$H$12</formula>
    </cfRule>
  </conditionalFormatting>
  <conditionalFormatting sqref="G213">
    <cfRule type="cellIs" dxfId="124" priority="855" operator="equal">
      <formula>"No cumple"</formula>
    </cfRule>
  </conditionalFormatting>
  <conditionalFormatting sqref="H213">
    <cfRule type="cellIs" dxfId="123" priority="853" operator="equal">
      <formula>"No cumple"</formula>
    </cfRule>
    <cfRule type="cellIs" dxfId="122" priority="854" operator="greaterThan">
      <formula>$H$12</formula>
    </cfRule>
  </conditionalFormatting>
  <conditionalFormatting sqref="G213">
    <cfRule type="cellIs" dxfId="121" priority="852" operator="equal">
      <formula>"No cumple"</formula>
    </cfRule>
  </conditionalFormatting>
  <conditionalFormatting sqref="H213">
    <cfRule type="cellIs" dxfId="120" priority="849" operator="equal">
      <formula>"si cumple"</formula>
    </cfRule>
    <cfRule type="cellIs" dxfId="119" priority="850" operator="equal">
      <formula>"No cumple"</formula>
    </cfRule>
    <cfRule type="cellIs" dxfId="118" priority="851" operator="greaterThan">
      <formula>$H$12</formula>
    </cfRule>
  </conditionalFormatting>
  <conditionalFormatting sqref="G213">
    <cfRule type="cellIs" dxfId="117" priority="848" operator="equal">
      <formula>"No cumple"</formula>
    </cfRule>
  </conditionalFormatting>
  <conditionalFormatting sqref="H225">
    <cfRule type="cellIs" dxfId="116" priority="846" operator="equal">
      <formula>"No cumple"</formula>
    </cfRule>
    <cfRule type="cellIs" dxfId="115" priority="847" operator="greaterThan">
      <formula>$H$12</formula>
    </cfRule>
  </conditionalFormatting>
  <conditionalFormatting sqref="G225">
    <cfRule type="cellIs" dxfId="114" priority="845" operator="equal">
      <formula>"No cumple"</formula>
    </cfRule>
  </conditionalFormatting>
  <conditionalFormatting sqref="H225">
    <cfRule type="cellIs" dxfId="113" priority="843" operator="equal">
      <formula>"No cumple"</formula>
    </cfRule>
    <cfRule type="cellIs" dxfId="112" priority="844" operator="greaterThan">
      <formula>$H$12</formula>
    </cfRule>
  </conditionalFormatting>
  <conditionalFormatting sqref="G225">
    <cfRule type="cellIs" dxfId="111" priority="842" operator="equal">
      <formula>"No cumple"</formula>
    </cfRule>
  </conditionalFormatting>
  <conditionalFormatting sqref="H225">
    <cfRule type="cellIs" dxfId="110" priority="840" operator="equal">
      <formula>"No cumple"</formula>
    </cfRule>
    <cfRule type="cellIs" dxfId="109" priority="841" operator="greaterThan">
      <formula>$H$12</formula>
    </cfRule>
  </conditionalFormatting>
  <conditionalFormatting sqref="G225">
    <cfRule type="cellIs" dxfId="108" priority="839" operator="equal">
      <formula>"No cumple"</formula>
    </cfRule>
  </conditionalFormatting>
  <conditionalFormatting sqref="H225">
    <cfRule type="cellIs" dxfId="107" priority="837" operator="equal">
      <formula>"No cumple"</formula>
    </cfRule>
    <cfRule type="cellIs" dxfId="106" priority="838" operator="greaterThan">
      <formula>$H$12</formula>
    </cfRule>
  </conditionalFormatting>
  <conditionalFormatting sqref="G225">
    <cfRule type="cellIs" dxfId="105" priority="836" operator="equal">
      <formula>"No cumple"</formula>
    </cfRule>
  </conditionalFormatting>
  <conditionalFormatting sqref="H225">
    <cfRule type="cellIs" dxfId="104" priority="833" operator="equal">
      <formula>"si cumple"</formula>
    </cfRule>
    <cfRule type="cellIs" dxfId="103" priority="834" operator="equal">
      <formula>"No cumple"</formula>
    </cfRule>
    <cfRule type="cellIs" dxfId="102" priority="835" operator="greaterThan">
      <formula>$H$12</formula>
    </cfRule>
  </conditionalFormatting>
  <conditionalFormatting sqref="G225">
    <cfRule type="cellIs" dxfId="101" priority="832" operator="equal">
      <formula>"No cumple"</formula>
    </cfRule>
  </conditionalFormatting>
  <conditionalFormatting sqref="H229">
    <cfRule type="cellIs" dxfId="100" priority="830" operator="equal">
      <formula>"No cumple"</formula>
    </cfRule>
    <cfRule type="cellIs" dxfId="99" priority="831" operator="greaterThan">
      <formula>$H$12</formula>
    </cfRule>
  </conditionalFormatting>
  <conditionalFormatting sqref="G229">
    <cfRule type="cellIs" dxfId="98" priority="829" operator="equal">
      <formula>"No cumple"</formula>
    </cfRule>
  </conditionalFormatting>
  <conditionalFormatting sqref="H229">
    <cfRule type="cellIs" dxfId="97" priority="827" operator="equal">
      <formula>"No cumple"</formula>
    </cfRule>
    <cfRule type="cellIs" dxfId="96" priority="828" operator="greaterThan">
      <formula>$H$12</formula>
    </cfRule>
  </conditionalFormatting>
  <conditionalFormatting sqref="G229">
    <cfRule type="cellIs" dxfId="95" priority="826" operator="equal">
      <formula>"No cumple"</formula>
    </cfRule>
  </conditionalFormatting>
  <conditionalFormatting sqref="H229">
    <cfRule type="cellIs" dxfId="94" priority="824" operator="equal">
      <formula>"No cumple"</formula>
    </cfRule>
    <cfRule type="cellIs" dxfId="93" priority="825" operator="greaterThan">
      <formula>$H$12</formula>
    </cfRule>
  </conditionalFormatting>
  <conditionalFormatting sqref="G229">
    <cfRule type="cellIs" dxfId="92" priority="823" operator="equal">
      <formula>"No cumple"</formula>
    </cfRule>
  </conditionalFormatting>
  <conditionalFormatting sqref="H229">
    <cfRule type="cellIs" dxfId="91" priority="821" operator="equal">
      <formula>"No cumple"</formula>
    </cfRule>
    <cfRule type="cellIs" dxfId="90" priority="822" operator="greaterThan">
      <formula>$H$12</formula>
    </cfRule>
  </conditionalFormatting>
  <conditionalFormatting sqref="G229">
    <cfRule type="cellIs" dxfId="89" priority="820" operator="equal">
      <formula>"No cumple"</formula>
    </cfRule>
  </conditionalFormatting>
  <conditionalFormatting sqref="H229">
    <cfRule type="cellIs" dxfId="88" priority="817" operator="equal">
      <formula>"si cumple"</formula>
    </cfRule>
    <cfRule type="cellIs" dxfId="87" priority="818" operator="equal">
      <formula>"No cumple"</formula>
    </cfRule>
    <cfRule type="cellIs" dxfId="86" priority="819" operator="greaterThan">
      <formula>$H$12</formula>
    </cfRule>
  </conditionalFormatting>
  <conditionalFormatting sqref="G229">
    <cfRule type="cellIs" dxfId="85" priority="816" operator="equal">
      <formula>"No cumple"</formula>
    </cfRule>
  </conditionalFormatting>
  <conditionalFormatting sqref="H233">
    <cfRule type="cellIs" dxfId="84" priority="814" operator="equal">
      <formula>"No cumple"</formula>
    </cfRule>
    <cfRule type="cellIs" dxfId="83" priority="815" operator="greaterThan">
      <formula>$H$12</formula>
    </cfRule>
  </conditionalFormatting>
  <conditionalFormatting sqref="G233">
    <cfRule type="cellIs" dxfId="82" priority="813" operator="equal">
      <formula>"No cumple"</formula>
    </cfRule>
  </conditionalFormatting>
  <conditionalFormatting sqref="H233">
    <cfRule type="cellIs" dxfId="81" priority="811" operator="equal">
      <formula>"No cumple"</formula>
    </cfRule>
    <cfRule type="cellIs" dxfId="80" priority="812" operator="greaterThan">
      <formula>$H$12</formula>
    </cfRule>
  </conditionalFormatting>
  <conditionalFormatting sqref="G233">
    <cfRule type="cellIs" dxfId="79" priority="810" operator="equal">
      <formula>"No cumple"</formula>
    </cfRule>
  </conditionalFormatting>
  <conditionalFormatting sqref="H233">
    <cfRule type="cellIs" dxfId="78" priority="808" operator="equal">
      <formula>"No cumple"</formula>
    </cfRule>
    <cfRule type="cellIs" dxfId="77" priority="809" operator="greaterThan">
      <formula>$H$12</formula>
    </cfRule>
  </conditionalFormatting>
  <conditionalFormatting sqref="G233">
    <cfRule type="cellIs" dxfId="76" priority="807" operator="equal">
      <formula>"No cumple"</formula>
    </cfRule>
  </conditionalFormatting>
  <conditionalFormatting sqref="H233">
    <cfRule type="cellIs" dxfId="75" priority="805" operator="equal">
      <formula>"No cumple"</formula>
    </cfRule>
    <cfRule type="cellIs" dxfId="74" priority="806" operator="greaterThan">
      <formula>$H$12</formula>
    </cfRule>
  </conditionalFormatting>
  <conditionalFormatting sqref="G233">
    <cfRule type="cellIs" dxfId="73" priority="804" operator="equal">
      <formula>"No cumple"</formula>
    </cfRule>
  </conditionalFormatting>
  <conditionalFormatting sqref="H233">
    <cfRule type="cellIs" dxfId="72" priority="801" operator="equal">
      <formula>"si cumple"</formula>
    </cfRule>
    <cfRule type="cellIs" dxfId="71" priority="802" operator="equal">
      <formula>"No cumple"</formula>
    </cfRule>
    <cfRule type="cellIs" dxfId="70" priority="803" operator="greaterThan">
      <formula>$H$12</formula>
    </cfRule>
  </conditionalFormatting>
  <conditionalFormatting sqref="G233">
    <cfRule type="cellIs" dxfId="69" priority="800" operator="equal">
      <formula>"No cumple"</formula>
    </cfRule>
  </conditionalFormatting>
  <conditionalFormatting sqref="H236">
    <cfRule type="cellIs" dxfId="68" priority="798" operator="equal">
      <formula>"No cumple"</formula>
    </cfRule>
    <cfRule type="cellIs" dxfId="67" priority="799" operator="greaterThan">
      <formula>$H$12</formula>
    </cfRule>
  </conditionalFormatting>
  <conditionalFormatting sqref="G236">
    <cfRule type="cellIs" dxfId="66" priority="797" operator="equal">
      <formula>"No cumple"</formula>
    </cfRule>
  </conditionalFormatting>
  <conditionalFormatting sqref="H236">
    <cfRule type="cellIs" dxfId="65" priority="795" operator="equal">
      <formula>"No cumple"</formula>
    </cfRule>
    <cfRule type="cellIs" dxfId="64" priority="796" operator="greaterThan">
      <formula>$H$12</formula>
    </cfRule>
  </conditionalFormatting>
  <conditionalFormatting sqref="G236">
    <cfRule type="cellIs" dxfId="63" priority="794" operator="equal">
      <formula>"No cumple"</formula>
    </cfRule>
  </conditionalFormatting>
  <conditionalFormatting sqref="H236">
    <cfRule type="cellIs" dxfId="62" priority="792" operator="equal">
      <formula>"No cumple"</formula>
    </cfRule>
    <cfRule type="cellIs" dxfId="61" priority="793" operator="greaterThan">
      <formula>$H$12</formula>
    </cfRule>
  </conditionalFormatting>
  <conditionalFormatting sqref="G236">
    <cfRule type="cellIs" dxfId="60" priority="791" operator="equal">
      <formula>"No cumple"</formula>
    </cfRule>
  </conditionalFormatting>
  <conditionalFormatting sqref="H236">
    <cfRule type="cellIs" dxfId="59" priority="789" operator="equal">
      <formula>"No cumple"</formula>
    </cfRule>
    <cfRule type="cellIs" dxfId="58" priority="790" operator="greaterThan">
      <formula>$H$12</formula>
    </cfRule>
  </conditionalFormatting>
  <conditionalFormatting sqref="G236">
    <cfRule type="cellIs" dxfId="57" priority="788" operator="equal">
      <formula>"No cumple"</formula>
    </cfRule>
  </conditionalFormatting>
  <conditionalFormatting sqref="H236">
    <cfRule type="cellIs" dxfId="56" priority="785" operator="equal">
      <formula>"si cumple"</formula>
    </cfRule>
    <cfRule type="cellIs" dxfId="55" priority="786" operator="equal">
      <formula>"No cumple"</formula>
    </cfRule>
    <cfRule type="cellIs" dxfId="54" priority="787" operator="greaterThan">
      <formula>$H$12</formula>
    </cfRule>
  </conditionalFormatting>
  <conditionalFormatting sqref="G236">
    <cfRule type="cellIs" dxfId="53" priority="784" operator="equal">
      <formula>"No cumple"</formula>
    </cfRule>
  </conditionalFormatting>
  <conditionalFormatting sqref="H257">
    <cfRule type="cellIs" dxfId="52" priority="766" operator="equal">
      <formula>"No cumple"</formula>
    </cfRule>
    <cfRule type="cellIs" dxfId="51" priority="767" operator="greaterThan">
      <formula>$H$12</formula>
    </cfRule>
  </conditionalFormatting>
  <conditionalFormatting sqref="G257">
    <cfRule type="cellIs" dxfId="50" priority="765" operator="equal">
      <formula>"No cumple"</formula>
    </cfRule>
  </conditionalFormatting>
  <conditionalFormatting sqref="H257">
    <cfRule type="cellIs" dxfId="49" priority="763" operator="equal">
      <formula>"No cumple"</formula>
    </cfRule>
    <cfRule type="cellIs" dxfId="48" priority="764" operator="greaterThan">
      <formula>$H$12</formula>
    </cfRule>
  </conditionalFormatting>
  <conditionalFormatting sqref="G257">
    <cfRule type="cellIs" dxfId="47" priority="762" operator="equal">
      <formula>"No cumple"</formula>
    </cfRule>
  </conditionalFormatting>
  <conditionalFormatting sqref="H257">
    <cfRule type="cellIs" dxfId="46" priority="760" operator="equal">
      <formula>"No cumple"</formula>
    </cfRule>
    <cfRule type="cellIs" dxfId="45" priority="761" operator="greaterThan">
      <formula>$H$12</formula>
    </cfRule>
  </conditionalFormatting>
  <conditionalFormatting sqref="G257">
    <cfRule type="cellIs" dxfId="44" priority="759" operator="equal">
      <formula>"No cumple"</formula>
    </cfRule>
  </conditionalFormatting>
  <conditionalFormatting sqref="H257">
    <cfRule type="cellIs" dxfId="43" priority="757" operator="equal">
      <formula>"No cumple"</formula>
    </cfRule>
    <cfRule type="cellIs" dxfId="42" priority="758" operator="greaterThan">
      <formula>$H$12</formula>
    </cfRule>
  </conditionalFormatting>
  <conditionalFormatting sqref="G257">
    <cfRule type="cellIs" dxfId="41" priority="756" operator="equal">
      <formula>"No cumple"</formula>
    </cfRule>
  </conditionalFormatting>
  <conditionalFormatting sqref="H257">
    <cfRule type="cellIs" dxfId="40" priority="753" operator="equal">
      <formula>"si cumple"</formula>
    </cfRule>
    <cfRule type="cellIs" dxfId="39" priority="754" operator="equal">
      <formula>"No cumple"</formula>
    </cfRule>
    <cfRule type="cellIs" dxfId="38" priority="755" operator="greaterThan">
      <formula>$H$12</formula>
    </cfRule>
  </conditionalFormatting>
  <conditionalFormatting sqref="G257">
    <cfRule type="cellIs" dxfId="37" priority="752" operator="equal">
      <formula>"No cumple"</formula>
    </cfRule>
  </conditionalFormatting>
  <conditionalFormatting sqref="H263">
    <cfRule type="cellIs" dxfId="36" priority="750" operator="equal">
      <formula>"No cumple"</formula>
    </cfRule>
    <cfRule type="cellIs" dxfId="35" priority="751" operator="greaterThan">
      <formula>$H$12</formula>
    </cfRule>
  </conditionalFormatting>
  <conditionalFormatting sqref="G263">
    <cfRule type="cellIs" dxfId="34" priority="749" operator="equal">
      <formula>"No cumple"</formula>
    </cfRule>
  </conditionalFormatting>
  <conditionalFormatting sqref="H263">
    <cfRule type="cellIs" dxfId="33" priority="747" operator="equal">
      <formula>"No cumple"</formula>
    </cfRule>
    <cfRule type="cellIs" dxfId="32" priority="748" operator="greaterThan">
      <formula>$H$12</formula>
    </cfRule>
  </conditionalFormatting>
  <conditionalFormatting sqref="G263">
    <cfRule type="cellIs" dxfId="31" priority="746" operator="equal">
      <formula>"No cumple"</formula>
    </cfRule>
  </conditionalFormatting>
  <conditionalFormatting sqref="H263">
    <cfRule type="cellIs" dxfId="30" priority="744" operator="equal">
      <formula>"No cumple"</formula>
    </cfRule>
    <cfRule type="cellIs" dxfId="29" priority="745" operator="greaterThan">
      <formula>$H$12</formula>
    </cfRule>
  </conditionalFormatting>
  <conditionalFormatting sqref="G263">
    <cfRule type="cellIs" dxfId="28" priority="743" operator="equal">
      <formula>"No cumple"</formula>
    </cfRule>
  </conditionalFormatting>
  <conditionalFormatting sqref="H263">
    <cfRule type="cellIs" dxfId="27" priority="741" operator="equal">
      <formula>"No cumple"</formula>
    </cfRule>
    <cfRule type="cellIs" dxfId="26" priority="742" operator="greaterThan">
      <formula>$H$12</formula>
    </cfRule>
  </conditionalFormatting>
  <conditionalFormatting sqref="G263">
    <cfRule type="cellIs" dxfId="25" priority="740" operator="equal">
      <formula>"No cumple"</formula>
    </cfRule>
  </conditionalFormatting>
  <conditionalFormatting sqref="H263">
    <cfRule type="cellIs" dxfId="24" priority="737" operator="equal">
      <formula>"si cumple"</formula>
    </cfRule>
    <cfRule type="cellIs" dxfId="23" priority="738" operator="equal">
      <formula>"No cumple"</formula>
    </cfRule>
    <cfRule type="cellIs" dxfId="22" priority="739" operator="greaterThan">
      <formula>$H$12</formula>
    </cfRule>
  </conditionalFormatting>
  <conditionalFormatting sqref="G263">
    <cfRule type="cellIs" dxfId="21" priority="736" operator="equal">
      <formula>"No cumple"</formula>
    </cfRule>
  </conditionalFormatting>
  <conditionalFormatting sqref="G271">
    <cfRule type="cellIs" dxfId="20" priority="733" operator="equal">
      <formula>"No cumple"</formula>
    </cfRule>
  </conditionalFormatting>
  <conditionalFormatting sqref="G271">
    <cfRule type="cellIs" dxfId="19" priority="730" operator="equal">
      <formula>"No cumple"</formula>
    </cfRule>
  </conditionalFormatting>
  <conditionalFormatting sqref="G271">
    <cfRule type="cellIs" dxfId="18" priority="727" operator="equal">
      <formula>"No cumple"</formula>
    </cfRule>
  </conditionalFormatting>
  <conditionalFormatting sqref="G271">
    <cfRule type="cellIs" dxfId="17" priority="724" operator="equal">
      <formula>"No cumple"</formula>
    </cfRule>
  </conditionalFormatting>
  <conditionalFormatting sqref="G271">
    <cfRule type="cellIs" dxfId="16" priority="720" operator="equal">
      <formula>"No cumple"</formula>
    </cfRule>
  </conditionalFormatting>
  <conditionalFormatting sqref="H287">
    <cfRule type="cellIs" dxfId="15" priority="702" operator="equal">
      <formula>"No cumple"</formula>
    </cfRule>
    <cfRule type="cellIs" dxfId="14" priority="703" operator="greaterThan">
      <formula>$H$12</formula>
    </cfRule>
  </conditionalFormatting>
  <conditionalFormatting sqref="G287">
    <cfRule type="cellIs" dxfId="13" priority="701" operator="equal">
      <formula>"No cumple"</formula>
    </cfRule>
  </conditionalFormatting>
  <conditionalFormatting sqref="H287">
    <cfRule type="cellIs" dxfId="12" priority="699" operator="equal">
      <formula>"No cumple"</formula>
    </cfRule>
    <cfRule type="cellIs" dxfId="11" priority="700" operator="greaterThan">
      <formula>$H$12</formula>
    </cfRule>
  </conditionalFormatting>
  <conditionalFormatting sqref="G287">
    <cfRule type="cellIs" dxfId="10" priority="698" operator="equal">
      <formula>"No cumple"</formula>
    </cfRule>
  </conditionalFormatting>
  <conditionalFormatting sqref="H287">
    <cfRule type="cellIs" dxfId="9" priority="696" operator="equal">
      <formula>"No cumple"</formula>
    </cfRule>
    <cfRule type="cellIs" dxfId="8" priority="697" operator="greaterThan">
      <formula>$H$12</formula>
    </cfRule>
  </conditionalFormatting>
  <conditionalFormatting sqref="G287">
    <cfRule type="cellIs" dxfId="7" priority="695" operator="equal">
      <formula>"No cumple"</formula>
    </cfRule>
  </conditionalFormatting>
  <conditionalFormatting sqref="H287">
    <cfRule type="cellIs" dxfId="6" priority="693" operator="equal">
      <formula>"No cumple"</formula>
    </cfRule>
    <cfRule type="cellIs" dxfId="5" priority="694" operator="greaterThan">
      <formula>$H$12</formula>
    </cfRule>
  </conditionalFormatting>
  <conditionalFormatting sqref="G287">
    <cfRule type="cellIs" dxfId="4" priority="692" operator="equal">
      <formula>"No cumple"</formula>
    </cfRule>
  </conditionalFormatting>
  <conditionalFormatting sqref="H287">
    <cfRule type="cellIs" dxfId="3" priority="689" operator="equal">
      <formula>"si cumple"</formula>
    </cfRule>
    <cfRule type="cellIs" dxfId="2" priority="690" operator="equal">
      <formula>"No cumple"</formula>
    </cfRule>
    <cfRule type="cellIs" dxfId="1" priority="691" operator="greaterThan">
      <formula>$H$12</formula>
    </cfRule>
  </conditionalFormatting>
  <conditionalFormatting sqref="G287">
    <cfRule type="cellIs" dxfId="0" priority="688" operator="equal">
      <formula>"No cumple"</formula>
    </cfRule>
  </conditionalFormatting>
  <conditionalFormatting sqref="J11">
    <cfRule type="iconSet" priority="555">
      <iconSet>
        <cfvo type="percent" val="0"/>
        <cfvo type="percent" val="33"/>
        <cfvo type="percent" val="100"/>
      </iconSet>
    </cfRule>
    <cfRule type="dataBar" priority="556">
      <dataBar>
        <cfvo type="num" val="0"/>
        <cfvo type="num" val="1"/>
        <color rgb="FF638EC6"/>
      </dataBar>
      <extLst>
        <ext xmlns:x14="http://schemas.microsoft.com/office/spreadsheetml/2009/9/main" uri="{B025F937-C7B1-47D3-B67F-A62EFF666E3E}">
          <x14:id>{E3FC25BE-0B84-441F-AAB5-F3AAEB143DD3}</x14:id>
        </ext>
      </extLst>
    </cfRule>
  </conditionalFormatting>
  <conditionalFormatting sqref="J11">
    <cfRule type="iconSet" priority="554">
      <iconSet>
        <cfvo type="percent" val="0"/>
        <cfvo type="percent" val="33"/>
        <cfvo type="percent" val="67"/>
      </iconSet>
    </cfRule>
  </conditionalFormatting>
  <conditionalFormatting sqref="J11">
    <cfRule type="iconSet" priority="552">
      <iconSet>
        <cfvo type="percent" val="0"/>
        <cfvo type="percent" val="33"/>
        <cfvo type="percent" val="67"/>
      </iconSet>
    </cfRule>
    <cfRule type="colorScale" priority="553">
      <colorScale>
        <cfvo type="num" val="0"/>
        <cfvo type="percentile" val="50"/>
        <cfvo type="num" val="1"/>
        <color rgb="FFFF0000"/>
        <color rgb="FFFFEB84"/>
        <color theme="9" tint="-0.249977111117893"/>
      </colorScale>
    </cfRule>
  </conditionalFormatting>
  <conditionalFormatting sqref="J21">
    <cfRule type="iconSet" priority="550">
      <iconSet>
        <cfvo type="percent" val="0"/>
        <cfvo type="percent" val="33"/>
        <cfvo type="percent" val="100"/>
      </iconSet>
    </cfRule>
    <cfRule type="dataBar" priority="551">
      <dataBar>
        <cfvo type="num" val="0"/>
        <cfvo type="num" val="1"/>
        <color rgb="FF638EC6"/>
      </dataBar>
      <extLst>
        <ext xmlns:x14="http://schemas.microsoft.com/office/spreadsheetml/2009/9/main" uri="{B025F937-C7B1-47D3-B67F-A62EFF666E3E}">
          <x14:id>{A5D1E0B1-079F-4D67-971B-1C5427926695}</x14:id>
        </ext>
      </extLst>
    </cfRule>
  </conditionalFormatting>
  <conditionalFormatting sqref="J21">
    <cfRule type="iconSet" priority="549">
      <iconSet>
        <cfvo type="percent" val="0"/>
        <cfvo type="percent" val="33"/>
        <cfvo type="percent" val="67"/>
      </iconSet>
    </cfRule>
  </conditionalFormatting>
  <conditionalFormatting sqref="J21">
    <cfRule type="iconSet" priority="547">
      <iconSet>
        <cfvo type="percent" val="0"/>
        <cfvo type="percent" val="33"/>
        <cfvo type="percent" val="67"/>
      </iconSet>
    </cfRule>
    <cfRule type="colorScale" priority="548">
      <colorScale>
        <cfvo type="num" val="0"/>
        <cfvo type="percentile" val="50"/>
        <cfvo type="num" val="1"/>
        <color rgb="FFFF0000"/>
        <color rgb="FFFFEB84"/>
        <color theme="9" tint="-0.249977111117893"/>
      </colorScale>
    </cfRule>
  </conditionalFormatting>
  <conditionalFormatting sqref="J35">
    <cfRule type="iconSet" priority="545">
      <iconSet>
        <cfvo type="percent" val="0"/>
        <cfvo type="percent" val="33"/>
        <cfvo type="percent" val="100"/>
      </iconSet>
    </cfRule>
    <cfRule type="dataBar" priority="546">
      <dataBar>
        <cfvo type="num" val="0"/>
        <cfvo type="num" val="1"/>
        <color rgb="FF638EC6"/>
      </dataBar>
      <extLst>
        <ext xmlns:x14="http://schemas.microsoft.com/office/spreadsheetml/2009/9/main" uri="{B025F937-C7B1-47D3-B67F-A62EFF666E3E}">
          <x14:id>{07BD23C7-BBB9-4197-9A4D-DE20BD384045}</x14:id>
        </ext>
      </extLst>
    </cfRule>
  </conditionalFormatting>
  <conditionalFormatting sqref="J35">
    <cfRule type="iconSet" priority="544">
      <iconSet>
        <cfvo type="percent" val="0"/>
        <cfvo type="percent" val="33"/>
        <cfvo type="percent" val="67"/>
      </iconSet>
    </cfRule>
  </conditionalFormatting>
  <conditionalFormatting sqref="J35">
    <cfRule type="iconSet" priority="542">
      <iconSet>
        <cfvo type="percent" val="0"/>
        <cfvo type="percent" val="33"/>
        <cfvo type="percent" val="67"/>
      </iconSet>
    </cfRule>
    <cfRule type="colorScale" priority="543">
      <colorScale>
        <cfvo type="num" val="0"/>
        <cfvo type="percentile" val="50"/>
        <cfvo type="num" val="1"/>
        <color rgb="FFFF0000"/>
        <color rgb="FFFFEB84"/>
        <color theme="9" tint="-0.249977111117893"/>
      </colorScale>
    </cfRule>
  </conditionalFormatting>
  <conditionalFormatting sqref="J42:J43">
    <cfRule type="iconSet" priority="535">
      <iconSet>
        <cfvo type="percent" val="0"/>
        <cfvo type="percent" val="33"/>
        <cfvo type="percent" val="100"/>
      </iconSet>
    </cfRule>
    <cfRule type="dataBar" priority="536">
      <dataBar>
        <cfvo type="num" val="0"/>
        <cfvo type="num" val="1"/>
        <color rgb="FF638EC6"/>
      </dataBar>
      <extLst>
        <ext xmlns:x14="http://schemas.microsoft.com/office/spreadsheetml/2009/9/main" uri="{B025F937-C7B1-47D3-B67F-A62EFF666E3E}">
          <x14:id>{F82A05DC-58AD-439E-9F1C-E190F79A7822}</x14:id>
        </ext>
      </extLst>
    </cfRule>
  </conditionalFormatting>
  <conditionalFormatting sqref="J42:J43">
    <cfRule type="iconSet" priority="534">
      <iconSet>
        <cfvo type="percent" val="0"/>
        <cfvo type="percent" val="33"/>
        <cfvo type="percent" val="67"/>
      </iconSet>
    </cfRule>
  </conditionalFormatting>
  <conditionalFormatting sqref="J42:J43">
    <cfRule type="iconSet" priority="532">
      <iconSet>
        <cfvo type="percent" val="0"/>
        <cfvo type="percent" val="33"/>
        <cfvo type="percent" val="67"/>
      </iconSet>
    </cfRule>
    <cfRule type="colorScale" priority="533">
      <colorScale>
        <cfvo type="num" val="0"/>
        <cfvo type="percentile" val="50"/>
        <cfvo type="num" val="1"/>
        <color rgb="FFFF0000"/>
        <color rgb="FFFFEB84"/>
        <color theme="9" tint="-0.249977111117893"/>
      </colorScale>
    </cfRule>
  </conditionalFormatting>
  <conditionalFormatting sqref="J63">
    <cfRule type="iconSet" priority="525">
      <iconSet>
        <cfvo type="percent" val="0"/>
        <cfvo type="percent" val="33"/>
        <cfvo type="percent" val="100"/>
      </iconSet>
    </cfRule>
    <cfRule type="dataBar" priority="526">
      <dataBar>
        <cfvo type="num" val="0"/>
        <cfvo type="num" val="1"/>
        <color rgb="FF638EC6"/>
      </dataBar>
      <extLst>
        <ext xmlns:x14="http://schemas.microsoft.com/office/spreadsheetml/2009/9/main" uri="{B025F937-C7B1-47D3-B67F-A62EFF666E3E}">
          <x14:id>{8A8AC276-C49D-4B68-8567-0EC4953F89D1}</x14:id>
        </ext>
      </extLst>
    </cfRule>
  </conditionalFormatting>
  <conditionalFormatting sqref="J63">
    <cfRule type="iconSet" priority="524">
      <iconSet>
        <cfvo type="percent" val="0"/>
        <cfvo type="percent" val="33"/>
        <cfvo type="percent" val="67"/>
      </iconSet>
    </cfRule>
  </conditionalFormatting>
  <conditionalFormatting sqref="J63">
    <cfRule type="iconSet" priority="522">
      <iconSet>
        <cfvo type="percent" val="0"/>
        <cfvo type="percent" val="33"/>
        <cfvo type="percent" val="67"/>
      </iconSet>
    </cfRule>
    <cfRule type="colorScale" priority="523">
      <colorScale>
        <cfvo type="num" val="0"/>
        <cfvo type="percentile" val="50"/>
        <cfvo type="num" val="1"/>
        <color rgb="FFFF0000"/>
        <color rgb="FFFFEB84"/>
        <color theme="9" tint="-0.249977111117893"/>
      </colorScale>
    </cfRule>
  </conditionalFormatting>
  <conditionalFormatting sqref="J66">
    <cfRule type="iconSet" priority="520">
      <iconSet>
        <cfvo type="percent" val="0"/>
        <cfvo type="percent" val="33"/>
        <cfvo type="percent" val="100"/>
      </iconSet>
    </cfRule>
    <cfRule type="dataBar" priority="521">
      <dataBar>
        <cfvo type="num" val="0"/>
        <cfvo type="num" val="1"/>
        <color rgb="FF638EC6"/>
      </dataBar>
      <extLst>
        <ext xmlns:x14="http://schemas.microsoft.com/office/spreadsheetml/2009/9/main" uri="{B025F937-C7B1-47D3-B67F-A62EFF666E3E}">
          <x14:id>{C04C227C-2ADB-4E4C-B8ED-AE21376D9E45}</x14:id>
        </ext>
      </extLst>
    </cfRule>
  </conditionalFormatting>
  <conditionalFormatting sqref="J66">
    <cfRule type="iconSet" priority="519">
      <iconSet>
        <cfvo type="percent" val="0"/>
        <cfvo type="percent" val="33"/>
        <cfvo type="percent" val="67"/>
      </iconSet>
    </cfRule>
  </conditionalFormatting>
  <conditionalFormatting sqref="J66">
    <cfRule type="iconSet" priority="517">
      <iconSet>
        <cfvo type="percent" val="0"/>
        <cfvo type="percent" val="33"/>
        <cfvo type="percent" val="67"/>
      </iconSet>
    </cfRule>
    <cfRule type="colorScale" priority="518">
      <colorScale>
        <cfvo type="num" val="0"/>
        <cfvo type="percentile" val="50"/>
        <cfvo type="num" val="1"/>
        <color rgb="FFFF0000"/>
        <color rgb="FFFFEB84"/>
        <color theme="9" tint="-0.249977111117893"/>
      </colorScale>
    </cfRule>
  </conditionalFormatting>
  <conditionalFormatting sqref="J69">
    <cfRule type="iconSet" priority="515">
      <iconSet>
        <cfvo type="percent" val="0"/>
        <cfvo type="percent" val="33"/>
        <cfvo type="percent" val="100"/>
      </iconSet>
    </cfRule>
    <cfRule type="dataBar" priority="516">
      <dataBar>
        <cfvo type="num" val="0"/>
        <cfvo type="num" val="1"/>
        <color rgb="FF638EC6"/>
      </dataBar>
      <extLst>
        <ext xmlns:x14="http://schemas.microsoft.com/office/spreadsheetml/2009/9/main" uri="{B025F937-C7B1-47D3-B67F-A62EFF666E3E}">
          <x14:id>{F0D4129A-2923-40B3-8073-693E2EF5D872}</x14:id>
        </ext>
      </extLst>
    </cfRule>
  </conditionalFormatting>
  <conditionalFormatting sqref="J69">
    <cfRule type="iconSet" priority="514">
      <iconSet>
        <cfvo type="percent" val="0"/>
        <cfvo type="percent" val="33"/>
        <cfvo type="percent" val="67"/>
      </iconSet>
    </cfRule>
  </conditionalFormatting>
  <conditionalFormatting sqref="J69">
    <cfRule type="iconSet" priority="512">
      <iconSet>
        <cfvo type="percent" val="0"/>
        <cfvo type="percent" val="33"/>
        <cfvo type="percent" val="67"/>
      </iconSet>
    </cfRule>
    <cfRule type="colorScale" priority="513">
      <colorScale>
        <cfvo type="num" val="0"/>
        <cfvo type="percentile" val="50"/>
        <cfvo type="num" val="1"/>
        <color rgb="FFFF0000"/>
        <color rgb="FFFFEB84"/>
        <color theme="9" tint="-0.249977111117893"/>
      </colorScale>
    </cfRule>
  </conditionalFormatting>
  <conditionalFormatting sqref="J72">
    <cfRule type="iconSet" priority="510">
      <iconSet>
        <cfvo type="percent" val="0"/>
        <cfvo type="percent" val="33"/>
        <cfvo type="percent" val="100"/>
      </iconSet>
    </cfRule>
    <cfRule type="dataBar" priority="511">
      <dataBar>
        <cfvo type="num" val="0"/>
        <cfvo type="num" val="1"/>
        <color rgb="FF638EC6"/>
      </dataBar>
      <extLst>
        <ext xmlns:x14="http://schemas.microsoft.com/office/spreadsheetml/2009/9/main" uri="{B025F937-C7B1-47D3-B67F-A62EFF666E3E}">
          <x14:id>{59AF37DA-9D2F-4922-BD10-9CE6F1B6C9E1}</x14:id>
        </ext>
      </extLst>
    </cfRule>
  </conditionalFormatting>
  <conditionalFormatting sqref="J72">
    <cfRule type="iconSet" priority="509">
      <iconSet>
        <cfvo type="percent" val="0"/>
        <cfvo type="percent" val="33"/>
        <cfvo type="percent" val="67"/>
      </iconSet>
    </cfRule>
  </conditionalFormatting>
  <conditionalFormatting sqref="J72">
    <cfRule type="iconSet" priority="507">
      <iconSet>
        <cfvo type="percent" val="0"/>
        <cfvo type="percent" val="33"/>
        <cfvo type="percent" val="67"/>
      </iconSet>
    </cfRule>
    <cfRule type="colorScale" priority="508">
      <colorScale>
        <cfvo type="num" val="0"/>
        <cfvo type="percentile" val="50"/>
        <cfvo type="num" val="1"/>
        <color rgb="FFFF0000"/>
        <color rgb="FFFFEB84"/>
        <color theme="9" tint="-0.249977111117893"/>
      </colorScale>
    </cfRule>
  </conditionalFormatting>
  <conditionalFormatting sqref="J81">
    <cfRule type="iconSet" priority="505">
      <iconSet>
        <cfvo type="percent" val="0"/>
        <cfvo type="percent" val="33"/>
        <cfvo type="percent" val="100"/>
      </iconSet>
    </cfRule>
    <cfRule type="dataBar" priority="506">
      <dataBar>
        <cfvo type="num" val="0"/>
        <cfvo type="num" val="1"/>
        <color rgb="FF638EC6"/>
      </dataBar>
      <extLst>
        <ext xmlns:x14="http://schemas.microsoft.com/office/spreadsheetml/2009/9/main" uri="{B025F937-C7B1-47D3-B67F-A62EFF666E3E}">
          <x14:id>{497540AD-2693-4903-920D-552209CABF8E}</x14:id>
        </ext>
      </extLst>
    </cfRule>
  </conditionalFormatting>
  <conditionalFormatting sqref="J81">
    <cfRule type="iconSet" priority="504">
      <iconSet>
        <cfvo type="percent" val="0"/>
        <cfvo type="percent" val="33"/>
        <cfvo type="percent" val="67"/>
      </iconSet>
    </cfRule>
  </conditionalFormatting>
  <conditionalFormatting sqref="J81">
    <cfRule type="iconSet" priority="502">
      <iconSet>
        <cfvo type="percent" val="0"/>
        <cfvo type="percent" val="33"/>
        <cfvo type="percent" val="67"/>
      </iconSet>
    </cfRule>
    <cfRule type="colorScale" priority="503">
      <colorScale>
        <cfvo type="num" val="0"/>
        <cfvo type="percentile" val="50"/>
        <cfvo type="num" val="1"/>
        <color rgb="FFFF0000"/>
        <color rgb="FFFFEB84"/>
        <color theme="9" tint="-0.249977111117893"/>
      </colorScale>
    </cfRule>
  </conditionalFormatting>
  <conditionalFormatting sqref="J110">
    <cfRule type="iconSet" priority="485">
      <iconSet>
        <cfvo type="percent" val="0"/>
        <cfvo type="percent" val="33"/>
        <cfvo type="percent" val="100"/>
      </iconSet>
    </cfRule>
    <cfRule type="dataBar" priority="486">
      <dataBar>
        <cfvo type="num" val="0"/>
        <cfvo type="num" val="1"/>
        <color rgb="FF638EC6"/>
      </dataBar>
      <extLst>
        <ext xmlns:x14="http://schemas.microsoft.com/office/spreadsheetml/2009/9/main" uri="{B025F937-C7B1-47D3-B67F-A62EFF666E3E}">
          <x14:id>{732F4982-5E28-45AE-AD9F-7B9F878D351B}</x14:id>
        </ext>
      </extLst>
    </cfRule>
  </conditionalFormatting>
  <conditionalFormatting sqref="J110">
    <cfRule type="iconSet" priority="484">
      <iconSet>
        <cfvo type="percent" val="0"/>
        <cfvo type="percent" val="33"/>
        <cfvo type="percent" val="67"/>
      </iconSet>
    </cfRule>
  </conditionalFormatting>
  <conditionalFormatting sqref="J110">
    <cfRule type="iconSet" priority="482">
      <iconSet>
        <cfvo type="percent" val="0"/>
        <cfvo type="percent" val="33"/>
        <cfvo type="percent" val="67"/>
      </iconSet>
    </cfRule>
    <cfRule type="colorScale" priority="483">
      <colorScale>
        <cfvo type="num" val="0"/>
        <cfvo type="percentile" val="50"/>
        <cfvo type="num" val="1"/>
        <color rgb="FFFF0000"/>
        <color rgb="FFFFEB84"/>
        <color theme="9" tint="-0.249977111117893"/>
      </colorScale>
    </cfRule>
  </conditionalFormatting>
  <conditionalFormatting sqref="J192">
    <cfRule type="iconSet" priority="475">
      <iconSet>
        <cfvo type="percent" val="0"/>
        <cfvo type="percent" val="33"/>
        <cfvo type="percent" val="100"/>
      </iconSet>
    </cfRule>
    <cfRule type="dataBar" priority="476">
      <dataBar>
        <cfvo type="num" val="0"/>
        <cfvo type="num" val="1"/>
        <color rgb="FF638EC6"/>
      </dataBar>
      <extLst>
        <ext xmlns:x14="http://schemas.microsoft.com/office/spreadsheetml/2009/9/main" uri="{B025F937-C7B1-47D3-B67F-A62EFF666E3E}">
          <x14:id>{56BF67E3-33B2-402D-A713-C9CE8DBEA2DA}</x14:id>
        </ext>
      </extLst>
    </cfRule>
  </conditionalFormatting>
  <conditionalFormatting sqref="J192">
    <cfRule type="iconSet" priority="474">
      <iconSet>
        <cfvo type="percent" val="0"/>
        <cfvo type="percent" val="33"/>
        <cfvo type="percent" val="67"/>
      </iconSet>
    </cfRule>
  </conditionalFormatting>
  <conditionalFormatting sqref="J192">
    <cfRule type="iconSet" priority="472">
      <iconSet>
        <cfvo type="percent" val="0"/>
        <cfvo type="percent" val="33"/>
        <cfvo type="percent" val="67"/>
      </iconSet>
    </cfRule>
    <cfRule type="colorScale" priority="473">
      <colorScale>
        <cfvo type="num" val="0"/>
        <cfvo type="percentile" val="50"/>
        <cfvo type="num" val="1"/>
        <color rgb="FFFF0000"/>
        <color rgb="FFFFEB84"/>
        <color theme="9" tint="-0.249977111117893"/>
      </colorScale>
    </cfRule>
  </conditionalFormatting>
  <conditionalFormatting sqref="J195">
    <cfRule type="iconSet" priority="470">
      <iconSet>
        <cfvo type="percent" val="0"/>
        <cfvo type="percent" val="33"/>
        <cfvo type="percent" val="100"/>
      </iconSet>
    </cfRule>
    <cfRule type="dataBar" priority="471">
      <dataBar>
        <cfvo type="num" val="0"/>
        <cfvo type="num" val="1"/>
        <color rgb="FF638EC6"/>
      </dataBar>
      <extLst>
        <ext xmlns:x14="http://schemas.microsoft.com/office/spreadsheetml/2009/9/main" uri="{B025F937-C7B1-47D3-B67F-A62EFF666E3E}">
          <x14:id>{4002678B-17EE-44AC-A4A9-7FFD38D9B6E6}</x14:id>
        </ext>
      </extLst>
    </cfRule>
  </conditionalFormatting>
  <conditionalFormatting sqref="J195">
    <cfRule type="iconSet" priority="469">
      <iconSet>
        <cfvo type="percent" val="0"/>
        <cfvo type="percent" val="33"/>
        <cfvo type="percent" val="67"/>
      </iconSet>
    </cfRule>
  </conditionalFormatting>
  <conditionalFormatting sqref="J195">
    <cfRule type="iconSet" priority="467">
      <iconSet>
        <cfvo type="percent" val="0"/>
        <cfvo type="percent" val="33"/>
        <cfvo type="percent" val="67"/>
      </iconSet>
    </cfRule>
    <cfRule type="colorScale" priority="468">
      <colorScale>
        <cfvo type="num" val="0"/>
        <cfvo type="percentile" val="50"/>
        <cfvo type="num" val="1"/>
        <color rgb="FFFF0000"/>
        <color rgb="FFFFEB84"/>
        <color theme="9" tint="-0.249977111117893"/>
      </colorScale>
    </cfRule>
  </conditionalFormatting>
  <conditionalFormatting sqref="J212">
    <cfRule type="iconSet" priority="465">
      <iconSet>
        <cfvo type="percent" val="0"/>
        <cfvo type="percent" val="33"/>
        <cfvo type="percent" val="100"/>
      </iconSet>
    </cfRule>
    <cfRule type="dataBar" priority="466">
      <dataBar>
        <cfvo type="num" val="0"/>
        <cfvo type="num" val="1"/>
        <color rgb="FF638EC6"/>
      </dataBar>
      <extLst>
        <ext xmlns:x14="http://schemas.microsoft.com/office/spreadsheetml/2009/9/main" uri="{B025F937-C7B1-47D3-B67F-A62EFF666E3E}">
          <x14:id>{B22C9CA3-5DB9-4665-B9D4-C5AF50DA3976}</x14:id>
        </ext>
      </extLst>
    </cfRule>
  </conditionalFormatting>
  <conditionalFormatting sqref="J212">
    <cfRule type="iconSet" priority="464">
      <iconSet>
        <cfvo type="percent" val="0"/>
        <cfvo type="percent" val="33"/>
        <cfvo type="percent" val="67"/>
      </iconSet>
    </cfRule>
  </conditionalFormatting>
  <conditionalFormatting sqref="J212">
    <cfRule type="iconSet" priority="462">
      <iconSet>
        <cfvo type="percent" val="0"/>
        <cfvo type="percent" val="33"/>
        <cfvo type="percent" val="67"/>
      </iconSet>
    </cfRule>
    <cfRule type="colorScale" priority="463">
      <colorScale>
        <cfvo type="num" val="0"/>
        <cfvo type="percentile" val="50"/>
        <cfvo type="num" val="1"/>
        <color rgb="FFFF0000"/>
        <color rgb="FFFFEB84"/>
        <color theme="9" tint="-0.249977111117893"/>
      </colorScale>
    </cfRule>
  </conditionalFormatting>
  <conditionalFormatting sqref="J228">
    <cfRule type="iconSet" priority="455">
      <iconSet>
        <cfvo type="percent" val="0"/>
        <cfvo type="percent" val="33"/>
        <cfvo type="percent" val="100"/>
      </iconSet>
    </cfRule>
    <cfRule type="dataBar" priority="456">
      <dataBar>
        <cfvo type="num" val="0"/>
        <cfvo type="num" val="1"/>
        <color rgb="FF638EC6"/>
      </dataBar>
      <extLst>
        <ext xmlns:x14="http://schemas.microsoft.com/office/spreadsheetml/2009/9/main" uri="{B025F937-C7B1-47D3-B67F-A62EFF666E3E}">
          <x14:id>{8B77E4C1-139D-4EC0-867D-C688532279B0}</x14:id>
        </ext>
      </extLst>
    </cfRule>
  </conditionalFormatting>
  <conditionalFormatting sqref="J228">
    <cfRule type="iconSet" priority="454">
      <iconSet>
        <cfvo type="percent" val="0"/>
        <cfvo type="percent" val="33"/>
        <cfvo type="percent" val="67"/>
      </iconSet>
    </cfRule>
  </conditionalFormatting>
  <conditionalFormatting sqref="J228">
    <cfRule type="iconSet" priority="452">
      <iconSet>
        <cfvo type="percent" val="0"/>
        <cfvo type="percent" val="33"/>
        <cfvo type="percent" val="67"/>
      </iconSet>
    </cfRule>
    <cfRule type="colorScale" priority="453">
      <colorScale>
        <cfvo type="num" val="0"/>
        <cfvo type="percentile" val="50"/>
        <cfvo type="num" val="1"/>
        <color rgb="FFFF0000"/>
        <color rgb="FFFFEB84"/>
        <color theme="9" tint="-0.249977111117893"/>
      </colorScale>
    </cfRule>
  </conditionalFormatting>
  <conditionalFormatting sqref="J235">
    <cfRule type="iconSet" priority="445">
      <iconSet>
        <cfvo type="percent" val="0"/>
        <cfvo type="percent" val="33"/>
        <cfvo type="percent" val="100"/>
      </iconSet>
    </cfRule>
    <cfRule type="dataBar" priority="446">
      <dataBar>
        <cfvo type="num" val="0"/>
        <cfvo type="num" val="1"/>
        <color rgb="FF638EC6"/>
      </dataBar>
      <extLst>
        <ext xmlns:x14="http://schemas.microsoft.com/office/spreadsheetml/2009/9/main" uri="{B025F937-C7B1-47D3-B67F-A62EFF666E3E}">
          <x14:id>{AF6ADF33-EB2D-4A10-8580-E6CD24C9E39D}</x14:id>
        </ext>
      </extLst>
    </cfRule>
  </conditionalFormatting>
  <conditionalFormatting sqref="J235">
    <cfRule type="iconSet" priority="444">
      <iconSet>
        <cfvo type="percent" val="0"/>
        <cfvo type="percent" val="33"/>
        <cfvo type="percent" val="67"/>
      </iconSet>
    </cfRule>
  </conditionalFormatting>
  <conditionalFormatting sqref="J235">
    <cfRule type="iconSet" priority="442">
      <iconSet>
        <cfvo type="percent" val="0"/>
        <cfvo type="percent" val="33"/>
        <cfvo type="percent" val="67"/>
      </iconSet>
    </cfRule>
    <cfRule type="colorScale" priority="443">
      <colorScale>
        <cfvo type="num" val="0"/>
        <cfvo type="percentile" val="50"/>
        <cfvo type="num" val="1"/>
        <color rgb="FFFF0000"/>
        <color rgb="FFFFEB84"/>
        <color theme="9" tint="-0.249977111117893"/>
      </colorScale>
    </cfRule>
  </conditionalFormatting>
  <conditionalFormatting sqref="J241">
    <cfRule type="iconSet" priority="440">
      <iconSet>
        <cfvo type="percent" val="0"/>
        <cfvo type="percent" val="33"/>
        <cfvo type="percent" val="100"/>
      </iconSet>
    </cfRule>
    <cfRule type="dataBar" priority="441">
      <dataBar>
        <cfvo type="num" val="0"/>
        <cfvo type="num" val="1"/>
        <color rgb="FF638EC6"/>
      </dataBar>
      <extLst>
        <ext xmlns:x14="http://schemas.microsoft.com/office/spreadsheetml/2009/9/main" uri="{B025F937-C7B1-47D3-B67F-A62EFF666E3E}">
          <x14:id>{38E9D5B6-705E-4CF5-9784-3D24A4292C23}</x14:id>
        </ext>
      </extLst>
    </cfRule>
  </conditionalFormatting>
  <conditionalFormatting sqref="J241">
    <cfRule type="iconSet" priority="439">
      <iconSet>
        <cfvo type="percent" val="0"/>
        <cfvo type="percent" val="33"/>
        <cfvo type="percent" val="67"/>
      </iconSet>
    </cfRule>
  </conditionalFormatting>
  <conditionalFormatting sqref="J241">
    <cfRule type="iconSet" priority="437">
      <iconSet>
        <cfvo type="percent" val="0"/>
        <cfvo type="percent" val="33"/>
        <cfvo type="percent" val="67"/>
      </iconSet>
    </cfRule>
    <cfRule type="colorScale" priority="438">
      <colorScale>
        <cfvo type="num" val="0"/>
        <cfvo type="percentile" val="50"/>
        <cfvo type="num" val="1"/>
        <color rgb="FFFF0000"/>
        <color rgb="FFFFEB84"/>
        <color theme="9" tint="-0.249977111117893"/>
      </colorScale>
    </cfRule>
  </conditionalFormatting>
  <conditionalFormatting sqref="J256">
    <cfRule type="iconSet" priority="435">
      <iconSet>
        <cfvo type="percent" val="0"/>
        <cfvo type="percent" val="33"/>
        <cfvo type="percent" val="100"/>
      </iconSet>
    </cfRule>
    <cfRule type="dataBar" priority="436">
      <dataBar>
        <cfvo type="num" val="0"/>
        <cfvo type="num" val="1"/>
        <color rgb="FF638EC6"/>
      </dataBar>
      <extLst>
        <ext xmlns:x14="http://schemas.microsoft.com/office/spreadsheetml/2009/9/main" uri="{B025F937-C7B1-47D3-B67F-A62EFF666E3E}">
          <x14:id>{766558D3-34B6-47F7-957F-B75DF8B90925}</x14:id>
        </ext>
      </extLst>
    </cfRule>
  </conditionalFormatting>
  <conditionalFormatting sqref="J256">
    <cfRule type="iconSet" priority="434">
      <iconSet>
        <cfvo type="percent" val="0"/>
        <cfvo type="percent" val="33"/>
        <cfvo type="percent" val="67"/>
      </iconSet>
    </cfRule>
  </conditionalFormatting>
  <conditionalFormatting sqref="J256">
    <cfRule type="iconSet" priority="432">
      <iconSet>
        <cfvo type="percent" val="0"/>
        <cfvo type="percent" val="33"/>
        <cfvo type="percent" val="67"/>
      </iconSet>
    </cfRule>
    <cfRule type="colorScale" priority="433">
      <colorScale>
        <cfvo type="num" val="0"/>
        <cfvo type="percentile" val="50"/>
        <cfvo type="num" val="1"/>
        <color rgb="FFFF0000"/>
        <color rgb="FFFFEB84"/>
        <color theme="9" tint="-0.249977111117893"/>
      </colorScale>
    </cfRule>
  </conditionalFormatting>
  <conditionalFormatting sqref="J262">
    <cfRule type="iconSet" priority="430">
      <iconSet>
        <cfvo type="percent" val="0"/>
        <cfvo type="percent" val="33"/>
        <cfvo type="percent" val="100"/>
      </iconSet>
    </cfRule>
    <cfRule type="dataBar" priority="431">
      <dataBar>
        <cfvo type="num" val="0"/>
        <cfvo type="num" val="1"/>
        <color rgb="FF638EC6"/>
      </dataBar>
      <extLst>
        <ext xmlns:x14="http://schemas.microsoft.com/office/spreadsheetml/2009/9/main" uri="{B025F937-C7B1-47D3-B67F-A62EFF666E3E}">
          <x14:id>{24A76CA2-DCA7-40CF-9C04-7E95AB6312AB}</x14:id>
        </ext>
      </extLst>
    </cfRule>
  </conditionalFormatting>
  <conditionalFormatting sqref="J262">
    <cfRule type="iconSet" priority="429">
      <iconSet>
        <cfvo type="percent" val="0"/>
        <cfvo type="percent" val="33"/>
        <cfvo type="percent" val="67"/>
      </iconSet>
    </cfRule>
  </conditionalFormatting>
  <conditionalFormatting sqref="J262">
    <cfRule type="iconSet" priority="427">
      <iconSet>
        <cfvo type="percent" val="0"/>
        <cfvo type="percent" val="33"/>
        <cfvo type="percent" val="67"/>
      </iconSet>
    </cfRule>
    <cfRule type="colorScale" priority="428">
      <colorScale>
        <cfvo type="num" val="0"/>
        <cfvo type="percentile" val="50"/>
        <cfvo type="num" val="1"/>
        <color rgb="FFFF0000"/>
        <color rgb="FFFFEB84"/>
        <color theme="9" tint="-0.249977111117893"/>
      </colorScale>
    </cfRule>
  </conditionalFormatting>
  <conditionalFormatting sqref="J267:J270">
    <cfRule type="iconSet" priority="425">
      <iconSet>
        <cfvo type="percent" val="0"/>
        <cfvo type="percent" val="33"/>
        <cfvo type="percent" val="100"/>
      </iconSet>
    </cfRule>
    <cfRule type="dataBar" priority="426">
      <dataBar>
        <cfvo type="num" val="0"/>
        <cfvo type="num" val="1"/>
        <color rgb="FF638EC6"/>
      </dataBar>
      <extLst>
        <ext xmlns:x14="http://schemas.microsoft.com/office/spreadsheetml/2009/9/main" uri="{B025F937-C7B1-47D3-B67F-A62EFF666E3E}">
          <x14:id>{3E43BF13-D251-4BCF-B31D-F113906A2F34}</x14:id>
        </ext>
      </extLst>
    </cfRule>
  </conditionalFormatting>
  <conditionalFormatting sqref="J267:J270">
    <cfRule type="iconSet" priority="424">
      <iconSet>
        <cfvo type="percent" val="0"/>
        <cfvo type="percent" val="33"/>
        <cfvo type="percent" val="67"/>
      </iconSet>
    </cfRule>
  </conditionalFormatting>
  <conditionalFormatting sqref="J267:J270">
    <cfRule type="iconSet" priority="422">
      <iconSet>
        <cfvo type="percent" val="0"/>
        <cfvo type="percent" val="33"/>
        <cfvo type="percent" val="67"/>
      </iconSet>
    </cfRule>
    <cfRule type="colorScale" priority="423">
      <colorScale>
        <cfvo type="num" val="0"/>
        <cfvo type="percentile" val="50"/>
        <cfvo type="num" val="1"/>
        <color rgb="FFFF0000"/>
        <color rgb="FFFFEB84"/>
        <color theme="9" tint="-0.249977111117893"/>
      </colorScale>
    </cfRule>
  </conditionalFormatting>
  <conditionalFormatting sqref="J277:J278">
    <cfRule type="iconSet" priority="420">
      <iconSet>
        <cfvo type="percent" val="0"/>
        <cfvo type="percent" val="33"/>
        <cfvo type="percent" val="100"/>
      </iconSet>
    </cfRule>
    <cfRule type="dataBar" priority="421">
      <dataBar>
        <cfvo type="num" val="0"/>
        <cfvo type="num" val="1"/>
        <color rgb="FF638EC6"/>
      </dataBar>
      <extLst>
        <ext xmlns:x14="http://schemas.microsoft.com/office/spreadsheetml/2009/9/main" uri="{B025F937-C7B1-47D3-B67F-A62EFF666E3E}">
          <x14:id>{F670F542-201C-4F3C-A8EA-02B7BAC62422}</x14:id>
        </ext>
      </extLst>
    </cfRule>
  </conditionalFormatting>
  <conditionalFormatting sqref="J277:J278">
    <cfRule type="iconSet" priority="419">
      <iconSet>
        <cfvo type="percent" val="0"/>
        <cfvo type="percent" val="33"/>
        <cfvo type="percent" val="67"/>
      </iconSet>
    </cfRule>
  </conditionalFormatting>
  <conditionalFormatting sqref="J277:J278">
    <cfRule type="iconSet" priority="417">
      <iconSet>
        <cfvo type="percent" val="0"/>
        <cfvo type="percent" val="33"/>
        <cfvo type="percent" val="67"/>
      </iconSet>
    </cfRule>
    <cfRule type="colorScale" priority="418">
      <colorScale>
        <cfvo type="num" val="0"/>
        <cfvo type="percentile" val="50"/>
        <cfvo type="num" val="1"/>
        <color rgb="FFFF0000"/>
        <color rgb="FFFFEB84"/>
        <color theme="9" tint="-0.249977111117893"/>
      </colorScale>
    </cfRule>
  </conditionalFormatting>
  <conditionalFormatting sqref="J286">
    <cfRule type="iconSet" priority="415">
      <iconSet>
        <cfvo type="percent" val="0"/>
        <cfvo type="percent" val="33"/>
        <cfvo type="percent" val="100"/>
      </iconSet>
    </cfRule>
    <cfRule type="dataBar" priority="416">
      <dataBar>
        <cfvo type="num" val="0"/>
        <cfvo type="num" val="1"/>
        <color rgb="FF638EC6"/>
      </dataBar>
      <extLst>
        <ext xmlns:x14="http://schemas.microsoft.com/office/spreadsheetml/2009/9/main" uri="{B025F937-C7B1-47D3-B67F-A62EFF666E3E}">
          <x14:id>{DB200FBB-595B-4C24-9F4E-336C84E61DEE}</x14:id>
        </ext>
      </extLst>
    </cfRule>
  </conditionalFormatting>
  <conditionalFormatting sqref="J286">
    <cfRule type="iconSet" priority="414">
      <iconSet>
        <cfvo type="percent" val="0"/>
        <cfvo type="percent" val="33"/>
        <cfvo type="percent" val="67"/>
      </iconSet>
    </cfRule>
  </conditionalFormatting>
  <conditionalFormatting sqref="J286">
    <cfRule type="iconSet" priority="412">
      <iconSet>
        <cfvo type="percent" val="0"/>
        <cfvo type="percent" val="33"/>
        <cfvo type="percent" val="67"/>
      </iconSet>
    </cfRule>
    <cfRule type="colorScale" priority="413">
      <colorScale>
        <cfvo type="num" val="0"/>
        <cfvo type="percentile" val="50"/>
        <cfvo type="num" val="1"/>
        <color rgb="FFFF0000"/>
        <color rgb="FFFFEB84"/>
        <color theme="9" tint="-0.249977111117893"/>
      </colorScale>
    </cfRule>
  </conditionalFormatting>
  <conditionalFormatting sqref="J185">
    <cfRule type="iconSet" priority="405">
      <iconSet>
        <cfvo type="percent" val="0"/>
        <cfvo type="percent" val="33"/>
        <cfvo type="percent" val="100"/>
      </iconSet>
    </cfRule>
    <cfRule type="dataBar" priority="406">
      <dataBar>
        <cfvo type="num" val="0"/>
        <cfvo type="num" val="1"/>
        <color rgb="FF638EC6"/>
      </dataBar>
      <extLst>
        <ext xmlns:x14="http://schemas.microsoft.com/office/spreadsheetml/2009/9/main" uri="{B025F937-C7B1-47D3-B67F-A62EFF666E3E}">
          <x14:id>{8C5CE15B-0D46-43E3-A5D1-9474BA5CBE90}</x14:id>
        </ext>
      </extLst>
    </cfRule>
  </conditionalFormatting>
  <conditionalFormatting sqref="J185">
    <cfRule type="iconSet" priority="404">
      <iconSet>
        <cfvo type="percent" val="0"/>
        <cfvo type="percent" val="33"/>
        <cfvo type="percent" val="67"/>
      </iconSet>
    </cfRule>
  </conditionalFormatting>
  <conditionalFormatting sqref="J185">
    <cfRule type="iconSet" priority="402">
      <iconSet>
        <cfvo type="percent" val="0"/>
        <cfvo type="percent" val="33"/>
        <cfvo type="percent" val="67"/>
      </iconSet>
    </cfRule>
    <cfRule type="colorScale" priority="403">
      <colorScale>
        <cfvo type="num" val="0"/>
        <cfvo type="percentile" val="50"/>
        <cfvo type="num" val="1"/>
        <color rgb="FFFF0000"/>
        <color rgb="FFFFEB84"/>
        <color theme="9" tint="-0.249977111117893"/>
      </colorScale>
    </cfRule>
  </conditionalFormatting>
  <conditionalFormatting sqref="J157:J158 J162 J160">
    <cfRule type="iconSet" priority="400">
      <iconSet>
        <cfvo type="percent" val="0"/>
        <cfvo type="percent" val="33"/>
        <cfvo type="percent" val="100"/>
      </iconSet>
    </cfRule>
    <cfRule type="dataBar" priority="401">
      <dataBar>
        <cfvo type="num" val="0"/>
        <cfvo type="num" val="1"/>
        <color rgb="FF638EC6"/>
      </dataBar>
      <extLst>
        <ext xmlns:x14="http://schemas.microsoft.com/office/spreadsheetml/2009/9/main" uri="{B025F937-C7B1-47D3-B67F-A62EFF666E3E}">
          <x14:id>{5951D6B6-CA20-4527-B2B8-ECD4BABC4BF6}</x14:id>
        </ext>
      </extLst>
    </cfRule>
  </conditionalFormatting>
  <conditionalFormatting sqref="J157:J158 J162 J160">
    <cfRule type="iconSet" priority="399">
      <iconSet>
        <cfvo type="percent" val="0"/>
        <cfvo type="percent" val="33"/>
        <cfvo type="percent" val="67"/>
      </iconSet>
    </cfRule>
  </conditionalFormatting>
  <conditionalFormatting sqref="J157:J158 J162 J160">
    <cfRule type="iconSet" priority="397">
      <iconSet>
        <cfvo type="percent" val="0"/>
        <cfvo type="percent" val="33"/>
        <cfvo type="percent" val="67"/>
      </iconSet>
    </cfRule>
    <cfRule type="colorScale" priority="398">
      <colorScale>
        <cfvo type="num" val="0"/>
        <cfvo type="percentile" val="50"/>
        <cfvo type="num" val="1"/>
        <color rgb="FFFF0000"/>
        <color rgb="FFFFEB84"/>
        <color theme="9" tint="-0.249977111117893"/>
      </colorScale>
    </cfRule>
  </conditionalFormatting>
  <conditionalFormatting sqref="J126:J127">
    <cfRule type="iconSet" priority="380">
      <iconSet>
        <cfvo type="percent" val="0"/>
        <cfvo type="percent" val="33"/>
        <cfvo type="percent" val="100"/>
      </iconSet>
    </cfRule>
    <cfRule type="dataBar" priority="381">
      <dataBar>
        <cfvo type="num" val="0"/>
        <cfvo type="num" val="1"/>
        <color rgb="FF638EC6"/>
      </dataBar>
      <extLst>
        <ext xmlns:x14="http://schemas.microsoft.com/office/spreadsheetml/2009/9/main" uri="{B025F937-C7B1-47D3-B67F-A62EFF666E3E}">
          <x14:id>{AD124363-4273-4294-B2F4-A7E99F94888C}</x14:id>
        </ext>
      </extLst>
    </cfRule>
  </conditionalFormatting>
  <conditionalFormatting sqref="J126:J127">
    <cfRule type="iconSet" priority="379">
      <iconSet>
        <cfvo type="percent" val="0"/>
        <cfvo type="percent" val="33"/>
        <cfvo type="percent" val="67"/>
      </iconSet>
    </cfRule>
  </conditionalFormatting>
  <conditionalFormatting sqref="J126:J127">
    <cfRule type="iconSet" priority="377">
      <iconSet>
        <cfvo type="percent" val="0"/>
        <cfvo type="percent" val="33"/>
        <cfvo type="percent" val="67"/>
      </iconSet>
    </cfRule>
    <cfRule type="colorScale" priority="378">
      <colorScale>
        <cfvo type="num" val="0"/>
        <cfvo type="percentile" val="50"/>
        <cfvo type="num" val="1"/>
        <color rgb="FFFF0000"/>
        <color rgb="FFFFEB84"/>
        <color theme="9" tint="-0.249977111117893"/>
      </colorScale>
    </cfRule>
  </conditionalFormatting>
  <conditionalFormatting sqref="J84">
    <cfRule type="iconSet" priority="375">
      <iconSet>
        <cfvo type="percent" val="0"/>
        <cfvo type="percent" val="33"/>
        <cfvo type="percent" val="100"/>
      </iconSet>
    </cfRule>
    <cfRule type="dataBar" priority="376">
      <dataBar>
        <cfvo type="num" val="0"/>
        <cfvo type="num" val="1"/>
        <color rgb="FF638EC6"/>
      </dataBar>
      <extLst>
        <ext xmlns:x14="http://schemas.microsoft.com/office/spreadsheetml/2009/9/main" uri="{B025F937-C7B1-47D3-B67F-A62EFF666E3E}">
          <x14:id>{83E8A628-365C-436B-8264-0A1CE6A902CF}</x14:id>
        </ext>
      </extLst>
    </cfRule>
  </conditionalFormatting>
  <conditionalFormatting sqref="J84">
    <cfRule type="iconSet" priority="374">
      <iconSet>
        <cfvo type="percent" val="0"/>
        <cfvo type="percent" val="33"/>
        <cfvo type="percent" val="67"/>
      </iconSet>
    </cfRule>
  </conditionalFormatting>
  <conditionalFormatting sqref="J84">
    <cfRule type="iconSet" priority="372">
      <iconSet>
        <cfvo type="percent" val="0"/>
        <cfvo type="percent" val="33"/>
        <cfvo type="percent" val="67"/>
      </iconSet>
    </cfRule>
    <cfRule type="colorScale" priority="373">
      <colorScale>
        <cfvo type="num" val="0"/>
        <cfvo type="percentile" val="50"/>
        <cfvo type="num" val="1"/>
        <color rgb="FFFF0000"/>
        <color rgb="FFFFEB84"/>
        <color theme="9" tint="-0.249977111117893"/>
      </colorScale>
    </cfRule>
  </conditionalFormatting>
  <conditionalFormatting sqref="J58:J59">
    <cfRule type="iconSet" priority="370">
      <iconSet>
        <cfvo type="percent" val="0"/>
        <cfvo type="percent" val="33"/>
        <cfvo type="percent" val="100"/>
      </iconSet>
    </cfRule>
    <cfRule type="dataBar" priority="371">
      <dataBar>
        <cfvo type="num" val="0"/>
        <cfvo type="num" val="1"/>
        <color rgb="FF638EC6"/>
      </dataBar>
      <extLst>
        <ext xmlns:x14="http://schemas.microsoft.com/office/spreadsheetml/2009/9/main" uri="{B025F937-C7B1-47D3-B67F-A62EFF666E3E}">
          <x14:id>{E484F0F0-ADA6-4BF7-A3E2-CE31D142EE4C}</x14:id>
        </ext>
      </extLst>
    </cfRule>
  </conditionalFormatting>
  <conditionalFormatting sqref="J58:J59">
    <cfRule type="iconSet" priority="369">
      <iconSet>
        <cfvo type="percent" val="0"/>
        <cfvo type="percent" val="33"/>
        <cfvo type="percent" val="67"/>
      </iconSet>
    </cfRule>
  </conditionalFormatting>
  <conditionalFormatting sqref="J58:J59">
    <cfRule type="iconSet" priority="367">
      <iconSet>
        <cfvo type="percent" val="0"/>
        <cfvo type="percent" val="33"/>
        <cfvo type="percent" val="67"/>
      </iconSet>
    </cfRule>
    <cfRule type="colorScale" priority="368">
      <colorScale>
        <cfvo type="num" val="0"/>
        <cfvo type="percentile" val="50"/>
        <cfvo type="num" val="1"/>
        <color rgb="FFFF0000"/>
        <color rgb="FFFFEB84"/>
        <color theme="9" tint="-0.249977111117893"/>
      </colorScale>
    </cfRule>
  </conditionalFormatting>
  <conditionalFormatting sqref="J264">
    <cfRule type="iconSet" priority="325">
      <iconSet>
        <cfvo type="percent" val="0"/>
        <cfvo type="percent" val="33"/>
        <cfvo type="percent" val="100"/>
      </iconSet>
    </cfRule>
    <cfRule type="dataBar" priority="326">
      <dataBar>
        <cfvo type="num" val="0"/>
        <cfvo type="num" val="1"/>
        <color rgb="FF638EC6"/>
      </dataBar>
      <extLst>
        <ext xmlns:x14="http://schemas.microsoft.com/office/spreadsheetml/2009/9/main" uri="{B025F937-C7B1-47D3-B67F-A62EFF666E3E}">
          <x14:id>{310D76C3-CAEF-49E4-A103-930EB550B1CB}</x14:id>
        </ext>
      </extLst>
    </cfRule>
  </conditionalFormatting>
  <conditionalFormatting sqref="J264">
    <cfRule type="iconSet" priority="324">
      <iconSet>
        <cfvo type="percent" val="0"/>
        <cfvo type="percent" val="33"/>
        <cfvo type="percent" val="67"/>
      </iconSet>
    </cfRule>
  </conditionalFormatting>
  <conditionalFormatting sqref="J264">
    <cfRule type="iconSet" priority="322">
      <iconSet>
        <cfvo type="percent" val="0"/>
        <cfvo type="percent" val="33"/>
        <cfvo type="percent" val="67"/>
      </iconSet>
    </cfRule>
    <cfRule type="colorScale" priority="323">
      <colorScale>
        <cfvo type="num" val="0"/>
        <cfvo type="percentile" val="50"/>
        <cfvo type="num" val="1"/>
        <color rgb="FFFF0000"/>
        <color rgb="FFFFEB84"/>
        <color theme="9" tint="-0.249977111117893"/>
      </colorScale>
    </cfRule>
  </conditionalFormatting>
  <conditionalFormatting sqref="J91">
    <cfRule type="iconSet" priority="319">
      <iconSet>
        <cfvo type="percent" val="0"/>
        <cfvo type="percent" val="33"/>
        <cfvo type="percent" val="100"/>
      </iconSet>
    </cfRule>
    <cfRule type="dataBar" priority="320">
      <dataBar>
        <cfvo type="num" val="0"/>
        <cfvo type="num" val="1"/>
        <color rgb="FF638EC6"/>
      </dataBar>
      <extLst>
        <ext xmlns:x14="http://schemas.microsoft.com/office/spreadsheetml/2009/9/main" uri="{B025F937-C7B1-47D3-B67F-A62EFF666E3E}">
          <x14:id>{66691EEF-3D1B-4FAB-B986-FC9F7C0FD2CD}</x14:id>
        </ext>
      </extLst>
    </cfRule>
  </conditionalFormatting>
  <conditionalFormatting sqref="J91">
    <cfRule type="iconSet" priority="318">
      <iconSet>
        <cfvo type="percent" val="0"/>
        <cfvo type="percent" val="33"/>
        <cfvo type="percent" val="67"/>
      </iconSet>
    </cfRule>
  </conditionalFormatting>
  <conditionalFormatting sqref="J91">
    <cfRule type="iconSet" priority="316">
      <iconSet>
        <cfvo type="percent" val="0"/>
        <cfvo type="percent" val="33"/>
        <cfvo type="percent" val="67"/>
      </iconSet>
    </cfRule>
    <cfRule type="colorScale" priority="317">
      <colorScale>
        <cfvo type="num" val="0"/>
        <cfvo type="percentile" val="50"/>
        <cfvo type="num" val="1"/>
        <color rgb="FFFF0000"/>
        <color rgb="FFFFEB84"/>
        <color theme="9" tint="-0.249977111117893"/>
      </colorScale>
    </cfRule>
  </conditionalFormatting>
  <conditionalFormatting sqref="J106">
    <cfRule type="iconSet" priority="314">
      <iconSet>
        <cfvo type="percent" val="0"/>
        <cfvo type="percent" val="33"/>
        <cfvo type="percent" val="100"/>
      </iconSet>
    </cfRule>
    <cfRule type="dataBar" priority="315">
      <dataBar>
        <cfvo type="num" val="0"/>
        <cfvo type="num" val="1"/>
        <color rgb="FF638EC6"/>
      </dataBar>
      <extLst>
        <ext xmlns:x14="http://schemas.microsoft.com/office/spreadsheetml/2009/9/main" uri="{B025F937-C7B1-47D3-B67F-A62EFF666E3E}">
          <x14:id>{7697DF17-CE9A-4E16-8D84-49D07FAFFAF0}</x14:id>
        </ext>
      </extLst>
    </cfRule>
  </conditionalFormatting>
  <conditionalFormatting sqref="J106">
    <cfRule type="iconSet" priority="313">
      <iconSet>
        <cfvo type="percent" val="0"/>
        <cfvo type="percent" val="33"/>
        <cfvo type="percent" val="67"/>
      </iconSet>
    </cfRule>
  </conditionalFormatting>
  <conditionalFormatting sqref="J106">
    <cfRule type="iconSet" priority="311">
      <iconSet>
        <cfvo type="percent" val="0"/>
        <cfvo type="percent" val="33"/>
        <cfvo type="percent" val="67"/>
      </iconSet>
    </cfRule>
    <cfRule type="colorScale" priority="312">
      <colorScale>
        <cfvo type="num" val="0"/>
        <cfvo type="percentile" val="50"/>
        <cfvo type="num" val="1"/>
        <color rgb="FFFF0000"/>
        <color rgb="FFFFEB84"/>
        <color theme="9" tint="-0.249977111117893"/>
      </colorScale>
    </cfRule>
  </conditionalFormatting>
  <conditionalFormatting sqref="J115">
    <cfRule type="iconSet" priority="309">
      <iconSet>
        <cfvo type="percent" val="0"/>
        <cfvo type="percent" val="33"/>
        <cfvo type="percent" val="100"/>
      </iconSet>
    </cfRule>
    <cfRule type="dataBar" priority="310">
      <dataBar>
        <cfvo type="num" val="0"/>
        <cfvo type="num" val="1"/>
        <color rgb="FF638EC6"/>
      </dataBar>
      <extLst>
        <ext xmlns:x14="http://schemas.microsoft.com/office/spreadsheetml/2009/9/main" uri="{B025F937-C7B1-47D3-B67F-A62EFF666E3E}">
          <x14:id>{B6748BCD-1839-4A8D-AE21-01A6CC50DCA5}</x14:id>
        </ext>
      </extLst>
    </cfRule>
  </conditionalFormatting>
  <conditionalFormatting sqref="J115">
    <cfRule type="iconSet" priority="308">
      <iconSet>
        <cfvo type="percent" val="0"/>
        <cfvo type="percent" val="33"/>
        <cfvo type="percent" val="67"/>
      </iconSet>
    </cfRule>
  </conditionalFormatting>
  <conditionalFormatting sqref="J115">
    <cfRule type="iconSet" priority="306">
      <iconSet>
        <cfvo type="percent" val="0"/>
        <cfvo type="percent" val="33"/>
        <cfvo type="percent" val="67"/>
      </iconSet>
    </cfRule>
    <cfRule type="colorScale" priority="307">
      <colorScale>
        <cfvo type="num" val="0"/>
        <cfvo type="percentile" val="50"/>
        <cfvo type="num" val="1"/>
        <color rgb="FFFF0000"/>
        <color rgb="FFFFEB84"/>
        <color theme="9" tint="-0.249977111117893"/>
      </colorScale>
    </cfRule>
  </conditionalFormatting>
  <conditionalFormatting sqref="J161">
    <cfRule type="iconSet" priority="304">
      <iconSet>
        <cfvo type="percent" val="0"/>
        <cfvo type="percent" val="33"/>
        <cfvo type="percent" val="100"/>
      </iconSet>
    </cfRule>
    <cfRule type="dataBar" priority="305">
      <dataBar>
        <cfvo type="num" val="0"/>
        <cfvo type="num" val="1"/>
        <color rgb="FF638EC6"/>
      </dataBar>
      <extLst>
        <ext xmlns:x14="http://schemas.microsoft.com/office/spreadsheetml/2009/9/main" uri="{B025F937-C7B1-47D3-B67F-A62EFF666E3E}">
          <x14:id>{F7CFE636-0EF4-41F8-A91A-D506DCE9B26D}</x14:id>
        </ext>
      </extLst>
    </cfRule>
  </conditionalFormatting>
  <conditionalFormatting sqref="J161">
    <cfRule type="iconSet" priority="303">
      <iconSet>
        <cfvo type="percent" val="0"/>
        <cfvo type="percent" val="33"/>
        <cfvo type="percent" val="67"/>
      </iconSet>
    </cfRule>
  </conditionalFormatting>
  <conditionalFormatting sqref="J161">
    <cfRule type="iconSet" priority="301">
      <iconSet>
        <cfvo type="percent" val="0"/>
        <cfvo type="percent" val="33"/>
        <cfvo type="percent" val="67"/>
      </iconSet>
    </cfRule>
    <cfRule type="colorScale" priority="302">
      <colorScale>
        <cfvo type="num" val="0"/>
        <cfvo type="percentile" val="50"/>
        <cfvo type="num" val="1"/>
        <color rgb="FFFF0000"/>
        <color rgb="FFFFEB84"/>
        <color theme="9" tint="-0.249977111117893"/>
      </colorScale>
    </cfRule>
  </conditionalFormatting>
  <conditionalFormatting sqref="J181:J182">
    <cfRule type="iconSet" priority="1027">
      <iconSet>
        <cfvo type="percent" val="0"/>
        <cfvo type="percent" val="33"/>
        <cfvo type="percent" val="100"/>
      </iconSet>
    </cfRule>
    <cfRule type="dataBar" priority="1028">
      <dataBar>
        <cfvo type="num" val="0"/>
        <cfvo type="num" val="1"/>
        <color rgb="FF638EC6"/>
      </dataBar>
      <extLst>
        <ext xmlns:x14="http://schemas.microsoft.com/office/spreadsheetml/2009/9/main" uri="{B025F937-C7B1-47D3-B67F-A62EFF666E3E}">
          <x14:id>{F1F47792-E47D-42EE-BAFB-0D7616DD9B01}</x14:id>
        </ext>
      </extLst>
    </cfRule>
  </conditionalFormatting>
  <conditionalFormatting sqref="J181:J182">
    <cfRule type="iconSet" priority="1029">
      <iconSet>
        <cfvo type="percent" val="0"/>
        <cfvo type="percent" val="33"/>
        <cfvo type="percent" val="67"/>
      </iconSet>
    </cfRule>
  </conditionalFormatting>
  <conditionalFormatting sqref="J181:J182">
    <cfRule type="iconSet" priority="1030">
      <iconSet>
        <cfvo type="percent" val="0"/>
        <cfvo type="percent" val="33"/>
        <cfvo type="percent" val="67"/>
      </iconSet>
    </cfRule>
    <cfRule type="colorScale" priority="1031">
      <colorScale>
        <cfvo type="num" val="0"/>
        <cfvo type="percentile" val="50"/>
        <cfvo type="num" val="1"/>
        <color rgb="FFFF0000"/>
        <color rgb="FFFFEB84"/>
        <color theme="9" tint="-0.249977111117893"/>
      </colorScale>
    </cfRule>
  </conditionalFormatting>
  <conditionalFormatting sqref="J199">
    <cfRule type="iconSet" priority="299">
      <iconSet>
        <cfvo type="percent" val="0"/>
        <cfvo type="percent" val="33"/>
        <cfvo type="percent" val="100"/>
      </iconSet>
    </cfRule>
    <cfRule type="dataBar" priority="300">
      <dataBar>
        <cfvo type="num" val="0"/>
        <cfvo type="num" val="1"/>
        <color rgb="FF638EC6"/>
      </dataBar>
      <extLst>
        <ext xmlns:x14="http://schemas.microsoft.com/office/spreadsheetml/2009/9/main" uri="{B025F937-C7B1-47D3-B67F-A62EFF666E3E}">
          <x14:id>{82B1A28A-1DB3-4FBB-AA28-CBBAD7327649}</x14:id>
        </ext>
      </extLst>
    </cfRule>
  </conditionalFormatting>
  <conditionalFormatting sqref="J199">
    <cfRule type="iconSet" priority="298">
      <iconSet>
        <cfvo type="percent" val="0"/>
        <cfvo type="percent" val="33"/>
        <cfvo type="percent" val="67"/>
      </iconSet>
    </cfRule>
  </conditionalFormatting>
  <conditionalFormatting sqref="J199">
    <cfRule type="iconSet" priority="296">
      <iconSet>
        <cfvo type="percent" val="0"/>
        <cfvo type="percent" val="33"/>
        <cfvo type="percent" val="67"/>
      </iconSet>
    </cfRule>
    <cfRule type="colorScale" priority="297">
      <colorScale>
        <cfvo type="num" val="0"/>
        <cfvo type="percentile" val="50"/>
        <cfvo type="num" val="1"/>
        <color rgb="FFFF0000"/>
        <color rgb="FFFFEB84"/>
        <color theme="9" tint="-0.249977111117893"/>
      </colorScale>
    </cfRule>
  </conditionalFormatting>
  <conditionalFormatting sqref="J205">
    <cfRule type="iconSet" priority="294">
      <iconSet>
        <cfvo type="percent" val="0"/>
        <cfvo type="percent" val="33"/>
        <cfvo type="percent" val="100"/>
      </iconSet>
    </cfRule>
    <cfRule type="dataBar" priority="295">
      <dataBar>
        <cfvo type="num" val="0"/>
        <cfvo type="num" val="1"/>
        <color rgb="FF638EC6"/>
      </dataBar>
      <extLst>
        <ext xmlns:x14="http://schemas.microsoft.com/office/spreadsheetml/2009/9/main" uri="{B025F937-C7B1-47D3-B67F-A62EFF666E3E}">
          <x14:id>{FB75391E-00D1-4C20-AA45-4D97E073904B}</x14:id>
        </ext>
      </extLst>
    </cfRule>
  </conditionalFormatting>
  <conditionalFormatting sqref="J205">
    <cfRule type="iconSet" priority="293">
      <iconSet>
        <cfvo type="percent" val="0"/>
        <cfvo type="percent" val="33"/>
        <cfvo type="percent" val="67"/>
      </iconSet>
    </cfRule>
  </conditionalFormatting>
  <conditionalFormatting sqref="J205">
    <cfRule type="iconSet" priority="291">
      <iconSet>
        <cfvo type="percent" val="0"/>
        <cfvo type="percent" val="33"/>
        <cfvo type="percent" val="67"/>
      </iconSet>
    </cfRule>
    <cfRule type="colorScale" priority="292">
      <colorScale>
        <cfvo type="num" val="0"/>
        <cfvo type="percentile" val="50"/>
        <cfvo type="num" val="1"/>
        <color rgb="FFFF0000"/>
        <color rgb="FFFFEB84"/>
        <color theme="9" tint="-0.249977111117893"/>
      </colorScale>
    </cfRule>
  </conditionalFormatting>
  <conditionalFormatting sqref="J231:J232">
    <cfRule type="iconSet" priority="1032">
      <iconSet>
        <cfvo type="percent" val="0"/>
        <cfvo type="percent" val="33"/>
        <cfvo type="percent" val="100"/>
      </iconSet>
    </cfRule>
    <cfRule type="dataBar" priority="1033">
      <dataBar>
        <cfvo type="num" val="0"/>
        <cfvo type="num" val="1"/>
        <color rgb="FF638EC6"/>
      </dataBar>
      <extLst>
        <ext xmlns:x14="http://schemas.microsoft.com/office/spreadsheetml/2009/9/main" uri="{B025F937-C7B1-47D3-B67F-A62EFF666E3E}">
          <x14:id>{4CC92A48-1705-4EB4-A5CE-E174F90889F6}</x14:id>
        </ext>
      </extLst>
    </cfRule>
  </conditionalFormatting>
  <conditionalFormatting sqref="J231:J232">
    <cfRule type="iconSet" priority="1034">
      <iconSet>
        <cfvo type="percent" val="0"/>
        <cfvo type="percent" val="33"/>
        <cfvo type="percent" val="67"/>
      </iconSet>
    </cfRule>
  </conditionalFormatting>
  <conditionalFormatting sqref="J231:J232">
    <cfRule type="iconSet" priority="1035">
      <iconSet>
        <cfvo type="percent" val="0"/>
        <cfvo type="percent" val="33"/>
        <cfvo type="percent" val="67"/>
      </iconSet>
    </cfRule>
    <cfRule type="colorScale" priority="1036">
      <colorScale>
        <cfvo type="num" val="0"/>
        <cfvo type="percentile" val="50"/>
        <cfvo type="num" val="1"/>
        <color rgb="FFFF0000"/>
        <color rgb="FFFFEB84"/>
        <color theme="9" tint="-0.249977111117893"/>
      </colorScale>
    </cfRule>
  </conditionalFormatting>
  <conditionalFormatting sqref="J485:J508 J291:J292 J295">
    <cfRule type="iconSet" priority="289">
      <iconSet>
        <cfvo type="percent" val="0"/>
        <cfvo type="percent" val="33"/>
        <cfvo type="percent" val="100"/>
      </iconSet>
    </cfRule>
    <cfRule type="dataBar" priority="290">
      <dataBar>
        <cfvo type="num" val="0"/>
        <cfvo type="num" val="1"/>
        <color rgb="FF638EC6"/>
      </dataBar>
      <extLst>
        <ext xmlns:x14="http://schemas.microsoft.com/office/spreadsheetml/2009/9/main" uri="{B025F937-C7B1-47D3-B67F-A62EFF666E3E}">
          <x14:id>{1C2C25E9-2EEC-4439-AB14-B630C6F2065A}</x14:id>
        </ext>
      </extLst>
    </cfRule>
  </conditionalFormatting>
  <conditionalFormatting sqref="J485:J508 J291:J292 J295">
    <cfRule type="iconSet" priority="288">
      <iconSet>
        <cfvo type="percent" val="0"/>
        <cfvo type="percent" val="33"/>
        <cfvo type="percent" val="67"/>
      </iconSet>
    </cfRule>
  </conditionalFormatting>
  <conditionalFormatting sqref="J485:J508 J291:J292 J295">
    <cfRule type="iconSet" priority="286">
      <iconSet>
        <cfvo type="percent" val="0"/>
        <cfvo type="percent" val="33"/>
        <cfvo type="percent" val="67"/>
      </iconSet>
    </cfRule>
    <cfRule type="colorScale" priority="287">
      <colorScale>
        <cfvo type="num" val="0"/>
        <cfvo type="percentile" val="50"/>
        <cfvo type="num" val="1"/>
        <color rgb="FFFF0000"/>
        <color rgb="FFFFEB84"/>
        <color theme="9" tint="-0.249977111117893"/>
      </colorScale>
    </cfRule>
  </conditionalFormatting>
  <conditionalFormatting sqref="J484">
    <cfRule type="iconSet" priority="284">
      <iconSet>
        <cfvo type="percent" val="0"/>
        <cfvo type="percent" val="33"/>
        <cfvo type="percent" val="100"/>
      </iconSet>
    </cfRule>
    <cfRule type="dataBar" priority="285">
      <dataBar>
        <cfvo type="num" val="0"/>
        <cfvo type="num" val="1"/>
        <color rgb="FF638EC6"/>
      </dataBar>
      <extLst>
        <ext xmlns:x14="http://schemas.microsoft.com/office/spreadsheetml/2009/9/main" uri="{B025F937-C7B1-47D3-B67F-A62EFF666E3E}">
          <x14:id>{A1BCF44D-D5D5-46B4-89D9-5A0DE731EA48}</x14:id>
        </ext>
      </extLst>
    </cfRule>
  </conditionalFormatting>
  <conditionalFormatting sqref="J484">
    <cfRule type="iconSet" priority="283">
      <iconSet>
        <cfvo type="percent" val="0"/>
        <cfvo type="percent" val="33"/>
        <cfvo type="percent" val="67"/>
      </iconSet>
    </cfRule>
  </conditionalFormatting>
  <conditionalFormatting sqref="J484">
    <cfRule type="iconSet" priority="281">
      <iconSet>
        <cfvo type="percent" val="0"/>
        <cfvo type="percent" val="33"/>
        <cfvo type="percent" val="67"/>
      </iconSet>
    </cfRule>
    <cfRule type="colorScale" priority="282">
      <colorScale>
        <cfvo type="num" val="0"/>
        <cfvo type="percentile" val="50"/>
        <cfvo type="num" val="1"/>
        <color rgb="FFFF0000"/>
        <color rgb="FFFFEB84"/>
        <color theme="9" tint="-0.249977111117893"/>
      </colorScale>
    </cfRule>
  </conditionalFormatting>
  <conditionalFormatting sqref="J294">
    <cfRule type="iconSet" priority="279">
      <iconSet>
        <cfvo type="percent" val="0"/>
        <cfvo type="percent" val="33"/>
        <cfvo type="percent" val="100"/>
      </iconSet>
    </cfRule>
    <cfRule type="dataBar" priority="280">
      <dataBar>
        <cfvo type="num" val="0"/>
        <cfvo type="num" val="1"/>
        <color rgb="FF638EC6"/>
      </dataBar>
      <extLst>
        <ext xmlns:x14="http://schemas.microsoft.com/office/spreadsheetml/2009/9/main" uri="{B025F937-C7B1-47D3-B67F-A62EFF666E3E}">
          <x14:id>{C55811E7-2BD2-45BD-B0FE-C16293AF0E1B}</x14:id>
        </ext>
      </extLst>
    </cfRule>
  </conditionalFormatting>
  <conditionalFormatting sqref="J294">
    <cfRule type="iconSet" priority="278">
      <iconSet>
        <cfvo type="percent" val="0"/>
        <cfvo type="percent" val="33"/>
        <cfvo type="percent" val="67"/>
      </iconSet>
    </cfRule>
  </conditionalFormatting>
  <conditionalFormatting sqref="J294">
    <cfRule type="iconSet" priority="276">
      <iconSet>
        <cfvo type="percent" val="0"/>
        <cfvo type="percent" val="33"/>
        <cfvo type="percent" val="67"/>
      </iconSet>
    </cfRule>
    <cfRule type="colorScale" priority="277">
      <colorScale>
        <cfvo type="num" val="0"/>
        <cfvo type="percentile" val="50"/>
        <cfvo type="num" val="1"/>
        <color rgb="FFFF0000"/>
        <color rgb="FFFFEB84"/>
        <color theme="9" tint="-0.249977111117893"/>
      </colorScale>
    </cfRule>
  </conditionalFormatting>
  <conditionalFormatting sqref="J304:J305">
    <cfRule type="iconSet" priority="274">
      <iconSet>
        <cfvo type="percent" val="0"/>
        <cfvo type="percent" val="33"/>
        <cfvo type="percent" val="100"/>
      </iconSet>
    </cfRule>
    <cfRule type="dataBar" priority="275">
      <dataBar>
        <cfvo type="num" val="0"/>
        <cfvo type="num" val="1"/>
        <color rgb="FF638EC6"/>
      </dataBar>
      <extLst>
        <ext xmlns:x14="http://schemas.microsoft.com/office/spreadsheetml/2009/9/main" uri="{B025F937-C7B1-47D3-B67F-A62EFF666E3E}">
          <x14:id>{F775D60A-8483-4C18-B289-E2C0E1409124}</x14:id>
        </ext>
      </extLst>
    </cfRule>
  </conditionalFormatting>
  <conditionalFormatting sqref="J304:J305">
    <cfRule type="iconSet" priority="273">
      <iconSet>
        <cfvo type="percent" val="0"/>
        <cfvo type="percent" val="33"/>
        <cfvo type="percent" val="67"/>
      </iconSet>
    </cfRule>
  </conditionalFormatting>
  <conditionalFormatting sqref="J304:J305">
    <cfRule type="iconSet" priority="271">
      <iconSet>
        <cfvo type="percent" val="0"/>
        <cfvo type="percent" val="33"/>
        <cfvo type="percent" val="67"/>
      </iconSet>
    </cfRule>
    <cfRule type="colorScale" priority="272">
      <colorScale>
        <cfvo type="num" val="0"/>
        <cfvo type="percentile" val="50"/>
        <cfvo type="num" val="1"/>
        <color rgb="FFFF0000"/>
        <color rgb="FFFFEB84"/>
        <color theme="9" tint="-0.249977111117893"/>
      </colorScale>
    </cfRule>
  </conditionalFormatting>
  <conditionalFormatting sqref="J377:J380 J347:J348 J351 J368 J371:J372 J374 J382">
    <cfRule type="iconSet" priority="269">
      <iconSet>
        <cfvo type="percent" val="0"/>
        <cfvo type="percent" val="33"/>
        <cfvo type="percent" val="100"/>
      </iconSet>
    </cfRule>
    <cfRule type="dataBar" priority="270">
      <dataBar>
        <cfvo type="num" val="0"/>
        <cfvo type="num" val="1"/>
        <color rgb="FF638EC6"/>
      </dataBar>
      <extLst>
        <ext xmlns:x14="http://schemas.microsoft.com/office/spreadsheetml/2009/9/main" uri="{B025F937-C7B1-47D3-B67F-A62EFF666E3E}">
          <x14:id>{B94BDDFA-7DD9-45AC-9086-6E0D6C1B45E5}</x14:id>
        </ext>
      </extLst>
    </cfRule>
  </conditionalFormatting>
  <conditionalFormatting sqref="J377:J380 J347:J348 J351 J368 J371:J372 J374 J382">
    <cfRule type="iconSet" priority="268">
      <iconSet>
        <cfvo type="percent" val="0"/>
        <cfvo type="percent" val="33"/>
        <cfvo type="percent" val="67"/>
      </iconSet>
    </cfRule>
  </conditionalFormatting>
  <conditionalFormatting sqref="J377:J380 J347:J348 J351 J368 J371:J372 J374 J382">
    <cfRule type="iconSet" priority="266">
      <iconSet>
        <cfvo type="percent" val="0"/>
        <cfvo type="percent" val="33"/>
        <cfvo type="percent" val="67"/>
      </iconSet>
    </cfRule>
    <cfRule type="colorScale" priority="267">
      <colorScale>
        <cfvo type="num" val="0"/>
        <cfvo type="percentile" val="50"/>
        <cfvo type="num" val="1"/>
        <color rgb="FFFF0000"/>
        <color rgb="FFFFEB84"/>
        <color theme="9" tint="-0.249977111117893"/>
      </colorScale>
    </cfRule>
  </conditionalFormatting>
  <conditionalFormatting sqref="J308">
    <cfRule type="iconSet" priority="264">
      <iconSet>
        <cfvo type="percent" val="0"/>
        <cfvo type="percent" val="33"/>
        <cfvo type="percent" val="100"/>
      </iconSet>
    </cfRule>
    <cfRule type="dataBar" priority="265">
      <dataBar>
        <cfvo type="num" val="0"/>
        <cfvo type="num" val="1"/>
        <color rgb="FF638EC6"/>
      </dataBar>
      <extLst>
        <ext xmlns:x14="http://schemas.microsoft.com/office/spreadsheetml/2009/9/main" uri="{B025F937-C7B1-47D3-B67F-A62EFF666E3E}">
          <x14:id>{CC038915-1D0E-447F-9CB3-A397BFA4C10D}</x14:id>
        </ext>
      </extLst>
    </cfRule>
  </conditionalFormatting>
  <conditionalFormatting sqref="J308">
    <cfRule type="iconSet" priority="263">
      <iconSet>
        <cfvo type="percent" val="0"/>
        <cfvo type="percent" val="33"/>
        <cfvo type="percent" val="67"/>
      </iconSet>
    </cfRule>
  </conditionalFormatting>
  <conditionalFormatting sqref="J308">
    <cfRule type="iconSet" priority="261">
      <iconSet>
        <cfvo type="percent" val="0"/>
        <cfvo type="percent" val="33"/>
        <cfvo type="percent" val="67"/>
      </iconSet>
    </cfRule>
    <cfRule type="colorScale" priority="262">
      <colorScale>
        <cfvo type="num" val="0"/>
        <cfvo type="percentile" val="50"/>
        <cfvo type="num" val="1"/>
        <color rgb="FFFF0000"/>
        <color rgb="FFFFEB84"/>
        <color theme="9" tint="-0.249977111117893"/>
      </colorScale>
    </cfRule>
  </conditionalFormatting>
  <conditionalFormatting sqref="J381">
    <cfRule type="iconSet" priority="254">
      <iconSet>
        <cfvo type="percent" val="0"/>
        <cfvo type="percent" val="33"/>
        <cfvo type="percent" val="100"/>
      </iconSet>
    </cfRule>
    <cfRule type="dataBar" priority="255">
      <dataBar>
        <cfvo type="num" val="0"/>
        <cfvo type="num" val="1"/>
        <color rgb="FF638EC6"/>
      </dataBar>
      <extLst>
        <ext xmlns:x14="http://schemas.microsoft.com/office/spreadsheetml/2009/9/main" uri="{B025F937-C7B1-47D3-B67F-A62EFF666E3E}">
          <x14:id>{EC5CBAD5-1B23-4D91-B7F9-2BD0029FC313}</x14:id>
        </ext>
      </extLst>
    </cfRule>
  </conditionalFormatting>
  <conditionalFormatting sqref="J381">
    <cfRule type="iconSet" priority="253">
      <iconSet>
        <cfvo type="percent" val="0"/>
        <cfvo type="percent" val="33"/>
        <cfvo type="percent" val="67"/>
      </iconSet>
    </cfRule>
  </conditionalFormatting>
  <conditionalFormatting sqref="J381">
    <cfRule type="iconSet" priority="251">
      <iconSet>
        <cfvo type="percent" val="0"/>
        <cfvo type="percent" val="33"/>
        <cfvo type="percent" val="67"/>
      </iconSet>
    </cfRule>
    <cfRule type="colorScale" priority="252">
      <colorScale>
        <cfvo type="num" val="0"/>
        <cfvo type="percentile" val="50"/>
        <cfvo type="num" val="1"/>
        <color rgb="FFFF0000"/>
        <color rgb="FFFFEB84"/>
        <color theme="9" tint="-0.249977111117893"/>
      </colorScale>
    </cfRule>
  </conditionalFormatting>
  <conditionalFormatting sqref="J339">
    <cfRule type="iconSet" priority="249">
      <iconSet>
        <cfvo type="percent" val="0"/>
        <cfvo type="percent" val="33"/>
        <cfvo type="percent" val="100"/>
      </iconSet>
    </cfRule>
    <cfRule type="dataBar" priority="250">
      <dataBar>
        <cfvo type="num" val="0"/>
        <cfvo type="num" val="1"/>
        <color rgb="FF638EC6"/>
      </dataBar>
      <extLst>
        <ext xmlns:x14="http://schemas.microsoft.com/office/spreadsheetml/2009/9/main" uri="{B025F937-C7B1-47D3-B67F-A62EFF666E3E}">
          <x14:id>{79FEB354-55E9-412F-A446-15E94D0A537F}</x14:id>
        </ext>
      </extLst>
    </cfRule>
  </conditionalFormatting>
  <conditionalFormatting sqref="J339">
    <cfRule type="iconSet" priority="248">
      <iconSet>
        <cfvo type="percent" val="0"/>
        <cfvo type="percent" val="33"/>
        <cfvo type="percent" val="67"/>
      </iconSet>
    </cfRule>
  </conditionalFormatting>
  <conditionalFormatting sqref="J339">
    <cfRule type="iconSet" priority="246">
      <iconSet>
        <cfvo type="percent" val="0"/>
        <cfvo type="percent" val="33"/>
        <cfvo type="percent" val="67"/>
      </iconSet>
    </cfRule>
    <cfRule type="colorScale" priority="247">
      <colorScale>
        <cfvo type="num" val="0"/>
        <cfvo type="percentile" val="50"/>
        <cfvo type="num" val="1"/>
        <color rgb="FFFF0000"/>
        <color rgb="FFFFEB84"/>
        <color theme="9" tint="-0.249977111117893"/>
      </colorScale>
    </cfRule>
  </conditionalFormatting>
  <conditionalFormatting sqref="J350">
    <cfRule type="iconSet" priority="244">
      <iconSet>
        <cfvo type="percent" val="0"/>
        <cfvo type="percent" val="33"/>
        <cfvo type="percent" val="100"/>
      </iconSet>
    </cfRule>
    <cfRule type="dataBar" priority="245">
      <dataBar>
        <cfvo type="num" val="0"/>
        <cfvo type="num" val="1"/>
        <color rgb="FF638EC6"/>
      </dataBar>
      <extLst>
        <ext xmlns:x14="http://schemas.microsoft.com/office/spreadsheetml/2009/9/main" uri="{B025F937-C7B1-47D3-B67F-A62EFF666E3E}">
          <x14:id>{DAC1379F-8E18-4672-A0E6-0B7CA8492AC9}</x14:id>
        </ext>
      </extLst>
    </cfRule>
  </conditionalFormatting>
  <conditionalFormatting sqref="J350">
    <cfRule type="iconSet" priority="243">
      <iconSet>
        <cfvo type="percent" val="0"/>
        <cfvo type="percent" val="33"/>
        <cfvo type="percent" val="67"/>
      </iconSet>
    </cfRule>
  </conditionalFormatting>
  <conditionalFormatting sqref="J350">
    <cfRule type="iconSet" priority="241">
      <iconSet>
        <cfvo type="percent" val="0"/>
        <cfvo type="percent" val="33"/>
        <cfvo type="percent" val="67"/>
      </iconSet>
    </cfRule>
    <cfRule type="colorScale" priority="242">
      <colorScale>
        <cfvo type="num" val="0"/>
        <cfvo type="percentile" val="50"/>
        <cfvo type="num" val="1"/>
        <color rgb="FFFF0000"/>
        <color rgb="FFFFEB84"/>
        <color theme="9" tint="-0.249977111117893"/>
      </colorScale>
    </cfRule>
  </conditionalFormatting>
  <conditionalFormatting sqref="J367">
    <cfRule type="iconSet" priority="239">
      <iconSet>
        <cfvo type="percent" val="0"/>
        <cfvo type="percent" val="33"/>
        <cfvo type="percent" val="100"/>
      </iconSet>
    </cfRule>
    <cfRule type="dataBar" priority="240">
      <dataBar>
        <cfvo type="num" val="0"/>
        <cfvo type="num" val="1"/>
        <color rgb="FF638EC6"/>
      </dataBar>
      <extLst>
        <ext xmlns:x14="http://schemas.microsoft.com/office/spreadsheetml/2009/9/main" uri="{B025F937-C7B1-47D3-B67F-A62EFF666E3E}">
          <x14:id>{66EC97F3-B24E-4AF9-92DA-502AD9478291}</x14:id>
        </ext>
      </extLst>
    </cfRule>
  </conditionalFormatting>
  <conditionalFormatting sqref="J367">
    <cfRule type="iconSet" priority="238">
      <iconSet>
        <cfvo type="percent" val="0"/>
        <cfvo type="percent" val="33"/>
        <cfvo type="percent" val="67"/>
      </iconSet>
    </cfRule>
  </conditionalFormatting>
  <conditionalFormatting sqref="J367">
    <cfRule type="iconSet" priority="236">
      <iconSet>
        <cfvo type="percent" val="0"/>
        <cfvo type="percent" val="33"/>
        <cfvo type="percent" val="67"/>
      </iconSet>
    </cfRule>
    <cfRule type="colorScale" priority="237">
      <colorScale>
        <cfvo type="num" val="0"/>
        <cfvo type="percentile" val="50"/>
        <cfvo type="num" val="1"/>
        <color rgb="FFFF0000"/>
        <color rgb="FFFFEB84"/>
        <color theme="9" tint="-0.249977111117893"/>
      </colorScale>
    </cfRule>
  </conditionalFormatting>
  <conditionalFormatting sqref="J373">
    <cfRule type="iconSet" priority="234">
      <iconSet>
        <cfvo type="percent" val="0"/>
        <cfvo type="percent" val="33"/>
        <cfvo type="percent" val="100"/>
      </iconSet>
    </cfRule>
    <cfRule type="dataBar" priority="235">
      <dataBar>
        <cfvo type="num" val="0"/>
        <cfvo type="num" val="1"/>
        <color rgb="FF638EC6"/>
      </dataBar>
      <extLst>
        <ext xmlns:x14="http://schemas.microsoft.com/office/spreadsheetml/2009/9/main" uri="{B025F937-C7B1-47D3-B67F-A62EFF666E3E}">
          <x14:id>{16F2AC1A-97B5-4C94-BA2B-A3AA62AE7F8E}</x14:id>
        </ext>
      </extLst>
    </cfRule>
  </conditionalFormatting>
  <conditionalFormatting sqref="J373">
    <cfRule type="iconSet" priority="233">
      <iconSet>
        <cfvo type="percent" val="0"/>
        <cfvo type="percent" val="33"/>
        <cfvo type="percent" val="67"/>
      </iconSet>
    </cfRule>
  </conditionalFormatting>
  <conditionalFormatting sqref="J373">
    <cfRule type="iconSet" priority="231">
      <iconSet>
        <cfvo type="percent" val="0"/>
        <cfvo type="percent" val="33"/>
        <cfvo type="percent" val="67"/>
      </iconSet>
    </cfRule>
    <cfRule type="colorScale" priority="232">
      <colorScale>
        <cfvo type="num" val="0"/>
        <cfvo type="percentile" val="50"/>
        <cfvo type="num" val="1"/>
        <color rgb="FFFF0000"/>
        <color rgb="FFFFEB84"/>
        <color theme="9" tint="-0.249977111117893"/>
      </colorScale>
    </cfRule>
  </conditionalFormatting>
  <conditionalFormatting sqref="J393">
    <cfRule type="iconSet" priority="214">
      <iconSet>
        <cfvo type="percent" val="0"/>
        <cfvo type="percent" val="33"/>
        <cfvo type="percent" val="100"/>
      </iconSet>
    </cfRule>
    <cfRule type="dataBar" priority="215">
      <dataBar>
        <cfvo type="num" val="0"/>
        <cfvo type="num" val="1"/>
        <color rgb="FF638EC6"/>
      </dataBar>
      <extLst>
        <ext xmlns:x14="http://schemas.microsoft.com/office/spreadsheetml/2009/9/main" uri="{B025F937-C7B1-47D3-B67F-A62EFF666E3E}">
          <x14:id>{32E1EBA7-13E8-44AD-BF7F-F08CF63FC7C0}</x14:id>
        </ext>
      </extLst>
    </cfRule>
  </conditionalFormatting>
  <conditionalFormatting sqref="J393">
    <cfRule type="iconSet" priority="213">
      <iconSet>
        <cfvo type="percent" val="0"/>
        <cfvo type="percent" val="33"/>
        <cfvo type="percent" val="67"/>
      </iconSet>
    </cfRule>
  </conditionalFormatting>
  <conditionalFormatting sqref="J393">
    <cfRule type="iconSet" priority="211">
      <iconSet>
        <cfvo type="percent" val="0"/>
        <cfvo type="percent" val="33"/>
        <cfvo type="percent" val="67"/>
      </iconSet>
    </cfRule>
    <cfRule type="colorScale" priority="212">
      <colorScale>
        <cfvo type="num" val="0"/>
        <cfvo type="percentile" val="50"/>
        <cfvo type="num" val="1"/>
        <color rgb="FFFF0000"/>
        <color rgb="FFFFEB84"/>
        <color theme="9" tint="-0.249977111117893"/>
      </colorScale>
    </cfRule>
  </conditionalFormatting>
  <conditionalFormatting sqref="J448:J454">
    <cfRule type="iconSet" priority="209">
      <iconSet>
        <cfvo type="percent" val="0"/>
        <cfvo type="percent" val="33"/>
        <cfvo type="percent" val="100"/>
      </iconSet>
    </cfRule>
    <cfRule type="dataBar" priority="210">
      <dataBar>
        <cfvo type="num" val="0"/>
        <cfvo type="num" val="1"/>
        <color rgb="FF638EC6"/>
      </dataBar>
      <extLst>
        <ext xmlns:x14="http://schemas.microsoft.com/office/spreadsheetml/2009/9/main" uri="{B025F937-C7B1-47D3-B67F-A62EFF666E3E}">
          <x14:id>{544B408D-B707-4E4B-AE8C-FDD7AEFA1BD6}</x14:id>
        </ext>
      </extLst>
    </cfRule>
  </conditionalFormatting>
  <conditionalFormatting sqref="J448:J454">
    <cfRule type="iconSet" priority="208">
      <iconSet>
        <cfvo type="percent" val="0"/>
        <cfvo type="percent" val="33"/>
        <cfvo type="percent" val="67"/>
      </iconSet>
    </cfRule>
  </conditionalFormatting>
  <conditionalFormatting sqref="J448:J454">
    <cfRule type="iconSet" priority="206">
      <iconSet>
        <cfvo type="percent" val="0"/>
        <cfvo type="percent" val="33"/>
        <cfvo type="percent" val="67"/>
      </iconSet>
    </cfRule>
    <cfRule type="colorScale" priority="207">
      <colorScale>
        <cfvo type="num" val="0"/>
        <cfvo type="percentile" val="50"/>
        <cfvo type="num" val="1"/>
        <color rgb="FFFF0000"/>
        <color rgb="FFFFEB84"/>
        <color theme="9" tint="-0.249977111117893"/>
      </colorScale>
    </cfRule>
  </conditionalFormatting>
  <conditionalFormatting sqref="J455">
    <cfRule type="iconSet" priority="204">
      <iconSet>
        <cfvo type="percent" val="0"/>
        <cfvo type="percent" val="33"/>
        <cfvo type="percent" val="100"/>
      </iconSet>
    </cfRule>
    <cfRule type="dataBar" priority="205">
      <dataBar>
        <cfvo type="num" val="0"/>
        <cfvo type="num" val="1"/>
        <color rgb="FF638EC6"/>
      </dataBar>
      <extLst>
        <ext xmlns:x14="http://schemas.microsoft.com/office/spreadsheetml/2009/9/main" uri="{B025F937-C7B1-47D3-B67F-A62EFF666E3E}">
          <x14:id>{D0C0385B-1179-42E0-B7DD-B9EAD2356A56}</x14:id>
        </ext>
      </extLst>
    </cfRule>
  </conditionalFormatting>
  <conditionalFormatting sqref="J455">
    <cfRule type="iconSet" priority="203">
      <iconSet>
        <cfvo type="percent" val="0"/>
        <cfvo type="percent" val="33"/>
        <cfvo type="percent" val="67"/>
      </iconSet>
    </cfRule>
  </conditionalFormatting>
  <conditionalFormatting sqref="J455">
    <cfRule type="iconSet" priority="201">
      <iconSet>
        <cfvo type="percent" val="0"/>
        <cfvo type="percent" val="33"/>
        <cfvo type="percent" val="67"/>
      </iconSet>
    </cfRule>
    <cfRule type="colorScale" priority="202">
      <colorScale>
        <cfvo type="num" val="0"/>
        <cfvo type="percentile" val="50"/>
        <cfvo type="num" val="1"/>
        <color rgb="FFFF0000"/>
        <color rgb="FFFFEB84"/>
        <color theme="9" tint="-0.249977111117893"/>
      </colorScale>
    </cfRule>
  </conditionalFormatting>
  <conditionalFormatting sqref="J396">
    <cfRule type="iconSet" priority="199">
      <iconSet>
        <cfvo type="percent" val="0"/>
        <cfvo type="percent" val="33"/>
        <cfvo type="percent" val="100"/>
      </iconSet>
    </cfRule>
    <cfRule type="dataBar" priority="200">
      <dataBar>
        <cfvo type="num" val="0"/>
        <cfvo type="num" val="1"/>
        <color rgb="FF638EC6"/>
      </dataBar>
      <extLst>
        <ext xmlns:x14="http://schemas.microsoft.com/office/spreadsheetml/2009/9/main" uri="{B025F937-C7B1-47D3-B67F-A62EFF666E3E}">
          <x14:id>{0C31D6C9-FD5B-4DF2-85BF-968002DF83EB}</x14:id>
        </ext>
      </extLst>
    </cfRule>
  </conditionalFormatting>
  <conditionalFormatting sqref="J396">
    <cfRule type="iconSet" priority="198">
      <iconSet>
        <cfvo type="percent" val="0"/>
        <cfvo type="percent" val="33"/>
        <cfvo type="percent" val="67"/>
      </iconSet>
    </cfRule>
  </conditionalFormatting>
  <conditionalFormatting sqref="J396">
    <cfRule type="iconSet" priority="196">
      <iconSet>
        <cfvo type="percent" val="0"/>
        <cfvo type="percent" val="33"/>
        <cfvo type="percent" val="67"/>
      </iconSet>
    </cfRule>
    <cfRule type="colorScale" priority="197">
      <colorScale>
        <cfvo type="num" val="0"/>
        <cfvo type="percentile" val="50"/>
        <cfvo type="num" val="1"/>
        <color rgb="FFFF0000"/>
        <color rgb="FFFFEB84"/>
        <color theme="9" tint="-0.249977111117893"/>
      </colorScale>
    </cfRule>
  </conditionalFormatting>
  <conditionalFormatting sqref="J401">
    <cfRule type="iconSet" priority="194">
      <iconSet>
        <cfvo type="percent" val="0"/>
        <cfvo type="percent" val="33"/>
        <cfvo type="percent" val="100"/>
      </iconSet>
    </cfRule>
    <cfRule type="dataBar" priority="195">
      <dataBar>
        <cfvo type="num" val="0"/>
        <cfvo type="num" val="1"/>
        <color rgb="FF638EC6"/>
      </dataBar>
      <extLst>
        <ext xmlns:x14="http://schemas.microsoft.com/office/spreadsheetml/2009/9/main" uri="{B025F937-C7B1-47D3-B67F-A62EFF666E3E}">
          <x14:id>{634D9EFD-F57F-4D0B-B569-A9F784D75E10}</x14:id>
        </ext>
      </extLst>
    </cfRule>
  </conditionalFormatting>
  <conditionalFormatting sqref="J401">
    <cfRule type="iconSet" priority="193">
      <iconSet>
        <cfvo type="percent" val="0"/>
        <cfvo type="percent" val="33"/>
        <cfvo type="percent" val="67"/>
      </iconSet>
    </cfRule>
  </conditionalFormatting>
  <conditionalFormatting sqref="J401">
    <cfRule type="iconSet" priority="191">
      <iconSet>
        <cfvo type="percent" val="0"/>
        <cfvo type="percent" val="33"/>
        <cfvo type="percent" val="67"/>
      </iconSet>
    </cfRule>
    <cfRule type="colorScale" priority="192">
      <colorScale>
        <cfvo type="num" val="0"/>
        <cfvo type="percentile" val="50"/>
        <cfvo type="num" val="1"/>
        <color rgb="FFFF0000"/>
        <color rgb="FFFFEB84"/>
        <color theme="9" tint="-0.249977111117893"/>
      </colorScale>
    </cfRule>
  </conditionalFormatting>
  <conditionalFormatting sqref="J409:J412">
    <cfRule type="iconSet" priority="189">
      <iconSet>
        <cfvo type="percent" val="0"/>
        <cfvo type="percent" val="33"/>
        <cfvo type="percent" val="100"/>
      </iconSet>
    </cfRule>
    <cfRule type="dataBar" priority="190">
      <dataBar>
        <cfvo type="num" val="0"/>
        <cfvo type="num" val="1"/>
        <color rgb="FF638EC6"/>
      </dataBar>
      <extLst>
        <ext xmlns:x14="http://schemas.microsoft.com/office/spreadsheetml/2009/9/main" uri="{B025F937-C7B1-47D3-B67F-A62EFF666E3E}">
          <x14:id>{D3113381-3400-40EB-8AAF-3274A3959AE9}</x14:id>
        </ext>
      </extLst>
    </cfRule>
  </conditionalFormatting>
  <conditionalFormatting sqref="J409:J412">
    <cfRule type="iconSet" priority="188">
      <iconSet>
        <cfvo type="percent" val="0"/>
        <cfvo type="percent" val="33"/>
        <cfvo type="percent" val="67"/>
      </iconSet>
    </cfRule>
  </conditionalFormatting>
  <conditionalFormatting sqref="J409:J412">
    <cfRule type="iconSet" priority="186">
      <iconSet>
        <cfvo type="percent" val="0"/>
        <cfvo type="percent" val="33"/>
        <cfvo type="percent" val="67"/>
      </iconSet>
    </cfRule>
    <cfRule type="colorScale" priority="187">
      <colorScale>
        <cfvo type="num" val="0"/>
        <cfvo type="percentile" val="50"/>
        <cfvo type="num" val="1"/>
        <color rgb="FFFF0000"/>
        <color rgb="FFFFEB84"/>
        <color theme="9" tint="-0.249977111117893"/>
      </colorScale>
    </cfRule>
  </conditionalFormatting>
  <conditionalFormatting sqref="J413">
    <cfRule type="iconSet" priority="184">
      <iconSet>
        <cfvo type="percent" val="0"/>
        <cfvo type="percent" val="33"/>
        <cfvo type="percent" val="100"/>
      </iconSet>
    </cfRule>
    <cfRule type="dataBar" priority="185">
      <dataBar>
        <cfvo type="num" val="0"/>
        <cfvo type="num" val="1"/>
        <color rgb="FF638EC6"/>
      </dataBar>
      <extLst>
        <ext xmlns:x14="http://schemas.microsoft.com/office/spreadsheetml/2009/9/main" uri="{B025F937-C7B1-47D3-B67F-A62EFF666E3E}">
          <x14:id>{72632498-04C6-4C7A-9007-D835E2217F73}</x14:id>
        </ext>
      </extLst>
    </cfRule>
  </conditionalFormatting>
  <conditionalFormatting sqref="J413">
    <cfRule type="iconSet" priority="183">
      <iconSet>
        <cfvo type="percent" val="0"/>
        <cfvo type="percent" val="33"/>
        <cfvo type="percent" val="67"/>
      </iconSet>
    </cfRule>
  </conditionalFormatting>
  <conditionalFormatting sqref="J413">
    <cfRule type="iconSet" priority="181">
      <iconSet>
        <cfvo type="percent" val="0"/>
        <cfvo type="percent" val="33"/>
        <cfvo type="percent" val="67"/>
      </iconSet>
    </cfRule>
    <cfRule type="colorScale" priority="182">
      <colorScale>
        <cfvo type="num" val="0"/>
        <cfvo type="percentile" val="50"/>
        <cfvo type="num" val="1"/>
        <color rgb="FFFF0000"/>
        <color rgb="FFFFEB84"/>
        <color theme="9" tint="-0.249977111117893"/>
      </colorScale>
    </cfRule>
  </conditionalFormatting>
  <conditionalFormatting sqref="J425">
    <cfRule type="iconSet" priority="174">
      <iconSet>
        <cfvo type="percent" val="0"/>
        <cfvo type="percent" val="33"/>
        <cfvo type="percent" val="100"/>
      </iconSet>
    </cfRule>
    <cfRule type="dataBar" priority="175">
      <dataBar>
        <cfvo type="num" val="0"/>
        <cfvo type="num" val="1"/>
        <color rgb="FF638EC6"/>
      </dataBar>
      <extLst>
        <ext xmlns:x14="http://schemas.microsoft.com/office/spreadsheetml/2009/9/main" uri="{B025F937-C7B1-47D3-B67F-A62EFF666E3E}">
          <x14:id>{9C78C38D-CA62-4758-8900-FA3499DBC15D}</x14:id>
        </ext>
      </extLst>
    </cfRule>
  </conditionalFormatting>
  <conditionalFormatting sqref="J425">
    <cfRule type="iconSet" priority="173">
      <iconSet>
        <cfvo type="percent" val="0"/>
        <cfvo type="percent" val="33"/>
        <cfvo type="percent" val="67"/>
      </iconSet>
    </cfRule>
  </conditionalFormatting>
  <conditionalFormatting sqref="J425">
    <cfRule type="iconSet" priority="171">
      <iconSet>
        <cfvo type="percent" val="0"/>
        <cfvo type="percent" val="33"/>
        <cfvo type="percent" val="67"/>
      </iconSet>
    </cfRule>
    <cfRule type="colorScale" priority="172">
      <colorScale>
        <cfvo type="num" val="0"/>
        <cfvo type="percentile" val="50"/>
        <cfvo type="num" val="1"/>
        <color rgb="FFFF0000"/>
        <color rgb="FFFFEB84"/>
        <color theme="9" tint="-0.249977111117893"/>
      </colorScale>
    </cfRule>
  </conditionalFormatting>
  <conditionalFormatting sqref="J423:J424">
    <cfRule type="iconSet" priority="1072">
      <iconSet>
        <cfvo type="percent" val="0"/>
        <cfvo type="percent" val="33"/>
        <cfvo type="percent" val="100"/>
      </iconSet>
    </cfRule>
    <cfRule type="dataBar" priority="1073">
      <dataBar>
        <cfvo type="num" val="0"/>
        <cfvo type="num" val="1"/>
        <color rgb="FF638EC6"/>
      </dataBar>
      <extLst>
        <ext xmlns:x14="http://schemas.microsoft.com/office/spreadsheetml/2009/9/main" uri="{B025F937-C7B1-47D3-B67F-A62EFF666E3E}">
          <x14:id>{FFA572FF-F08E-425B-AC3D-86745CD0B48E}</x14:id>
        </ext>
      </extLst>
    </cfRule>
  </conditionalFormatting>
  <conditionalFormatting sqref="J423:J424">
    <cfRule type="iconSet" priority="1074">
      <iconSet>
        <cfvo type="percent" val="0"/>
        <cfvo type="percent" val="33"/>
        <cfvo type="percent" val="67"/>
      </iconSet>
    </cfRule>
  </conditionalFormatting>
  <conditionalFormatting sqref="J423:J424">
    <cfRule type="iconSet" priority="1075">
      <iconSet>
        <cfvo type="percent" val="0"/>
        <cfvo type="percent" val="33"/>
        <cfvo type="percent" val="67"/>
      </iconSet>
    </cfRule>
    <cfRule type="colorScale" priority="1076">
      <colorScale>
        <cfvo type="num" val="0"/>
        <cfvo type="percentile" val="50"/>
        <cfvo type="num" val="1"/>
        <color rgb="FFFF0000"/>
        <color rgb="FFFFEB84"/>
        <color theme="9" tint="-0.249977111117893"/>
      </colorScale>
    </cfRule>
  </conditionalFormatting>
  <conditionalFormatting sqref="J437">
    <cfRule type="iconSet" priority="159">
      <iconSet>
        <cfvo type="percent" val="0"/>
        <cfvo type="percent" val="33"/>
        <cfvo type="percent" val="100"/>
      </iconSet>
    </cfRule>
    <cfRule type="dataBar" priority="160">
      <dataBar>
        <cfvo type="num" val="0"/>
        <cfvo type="num" val="1"/>
        <color rgb="FF638EC6"/>
      </dataBar>
      <extLst>
        <ext xmlns:x14="http://schemas.microsoft.com/office/spreadsheetml/2009/9/main" uri="{B025F937-C7B1-47D3-B67F-A62EFF666E3E}">
          <x14:id>{6CED2CAF-1B26-4A4F-8158-BEFC7AF12060}</x14:id>
        </ext>
      </extLst>
    </cfRule>
  </conditionalFormatting>
  <conditionalFormatting sqref="J437">
    <cfRule type="iconSet" priority="158">
      <iconSet>
        <cfvo type="percent" val="0"/>
        <cfvo type="percent" val="33"/>
        <cfvo type="percent" val="67"/>
      </iconSet>
    </cfRule>
  </conditionalFormatting>
  <conditionalFormatting sqref="J437">
    <cfRule type="iconSet" priority="156">
      <iconSet>
        <cfvo type="percent" val="0"/>
        <cfvo type="percent" val="33"/>
        <cfvo type="percent" val="67"/>
      </iconSet>
    </cfRule>
    <cfRule type="colorScale" priority="157">
      <colorScale>
        <cfvo type="num" val="0"/>
        <cfvo type="percentile" val="50"/>
        <cfvo type="num" val="1"/>
        <color rgb="FFFF0000"/>
        <color rgb="FFFFEB84"/>
        <color theme="9" tint="-0.249977111117893"/>
      </colorScale>
    </cfRule>
  </conditionalFormatting>
  <conditionalFormatting sqref="J434:J435">
    <cfRule type="iconSet" priority="166">
      <iconSet>
        <cfvo type="percent" val="0"/>
        <cfvo type="percent" val="33"/>
        <cfvo type="percent" val="100"/>
      </iconSet>
    </cfRule>
    <cfRule type="dataBar" priority="167">
      <dataBar>
        <cfvo type="num" val="0"/>
        <cfvo type="num" val="1"/>
        <color rgb="FF638EC6"/>
      </dataBar>
      <extLst>
        <ext xmlns:x14="http://schemas.microsoft.com/office/spreadsheetml/2009/9/main" uri="{B025F937-C7B1-47D3-B67F-A62EFF666E3E}">
          <x14:id>{4B1AE431-1156-4AA7-B37D-BCFB8D2E5110}</x14:id>
        </ext>
      </extLst>
    </cfRule>
  </conditionalFormatting>
  <conditionalFormatting sqref="J434:J435">
    <cfRule type="iconSet" priority="168">
      <iconSet>
        <cfvo type="percent" val="0"/>
        <cfvo type="percent" val="33"/>
        <cfvo type="percent" val="67"/>
      </iconSet>
    </cfRule>
  </conditionalFormatting>
  <conditionalFormatting sqref="J434:J435">
    <cfRule type="iconSet" priority="169">
      <iconSet>
        <cfvo type="percent" val="0"/>
        <cfvo type="percent" val="33"/>
        <cfvo type="percent" val="67"/>
      </iconSet>
    </cfRule>
    <cfRule type="colorScale" priority="170">
      <colorScale>
        <cfvo type="num" val="0"/>
        <cfvo type="percentile" val="50"/>
        <cfvo type="num" val="1"/>
        <color rgb="FFFF0000"/>
        <color rgb="FFFFEB84"/>
        <color theme="9" tint="-0.249977111117893"/>
      </colorScale>
    </cfRule>
  </conditionalFormatting>
  <conditionalFormatting sqref="J441">
    <cfRule type="iconSet" priority="154">
      <iconSet>
        <cfvo type="percent" val="0"/>
        <cfvo type="percent" val="33"/>
        <cfvo type="percent" val="100"/>
      </iconSet>
    </cfRule>
    <cfRule type="dataBar" priority="155">
      <dataBar>
        <cfvo type="num" val="0"/>
        <cfvo type="num" val="1"/>
        <color rgb="FF638EC6"/>
      </dataBar>
      <extLst>
        <ext xmlns:x14="http://schemas.microsoft.com/office/spreadsheetml/2009/9/main" uri="{B025F937-C7B1-47D3-B67F-A62EFF666E3E}">
          <x14:id>{6258FC5A-7313-4D2B-8755-91C70E6AAF7F}</x14:id>
        </ext>
      </extLst>
    </cfRule>
  </conditionalFormatting>
  <conditionalFormatting sqref="J441">
    <cfRule type="iconSet" priority="153">
      <iconSet>
        <cfvo type="percent" val="0"/>
        <cfvo type="percent" val="33"/>
        <cfvo type="percent" val="67"/>
      </iconSet>
    </cfRule>
  </conditionalFormatting>
  <conditionalFormatting sqref="J441">
    <cfRule type="iconSet" priority="151">
      <iconSet>
        <cfvo type="percent" val="0"/>
        <cfvo type="percent" val="33"/>
        <cfvo type="percent" val="67"/>
      </iconSet>
    </cfRule>
    <cfRule type="colorScale" priority="152">
      <colorScale>
        <cfvo type="num" val="0"/>
        <cfvo type="percentile" val="50"/>
        <cfvo type="num" val="1"/>
        <color rgb="FFFF0000"/>
        <color rgb="FFFFEB84"/>
        <color theme="9" tint="-0.249977111117893"/>
      </colorScale>
    </cfRule>
  </conditionalFormatting>
  <conditionalFormatting sqref="J442">
    <cfRule type="iconSet" priority="149">
      <iconSet>
        <cfvo type="percent" val="0"/>
        <cfvo type="percent" val="33"/>
        <cfvo type="percent" val="100"/>
      </iconSet>
    </cfRule>
    <cfRule type="dataBar" priority="150">
      <dataBar>
        <cfvo type="num" val="0"/>
        <cfvo type="num" val="1"/>
        <color rgb="FF638EC6"/>
      </dataBar>
      <extLst>
        <ext xmlns:x14="http://schemas.microsoft.com/office/spreadsheetml/2009/9/main" uri="{B025F937-C7B1-47D3-B67F-A62EFF666E3E}">
          <x14:id>{2247FE81-4A6B-460A-A5E4-5D8EB00A1A0F}</x14:id>
        </ext>
      </extLst>
    </cfRule>
  </conditionalFormatting>
  <conditionalFormatting sqref="J442">
    <cfRule type="iconSet" priority="148">
      <iconSet>
        <cfvo type="percent" val="0"/>
        <cfvo type="percent" val="33"/>
        <cfvo type="percent" val="67"/>
      </iconSet>
    </cfRule>
  </conditionalFormatting>
  <conditionalFormatting sqref="J442">
    <cfRule type="iconSet" priority="146">
      <iconSet>
        <cfvo type="percent" val="0"/>
        <cfvo type="percent" val="33"/>
        <cfvo type="percent" val="67"/>
      </iconSet>
    </cfRule>
    <cfRule type="colorScale" priority="147">
      <colorScale>
        <cfvo type="num" val="0"/>
        <cfvo type="percentile" val="50"/>
        <cfvo type="num" val="1"/>
        <color rgb="FFFF0000"/>
        <color rgb="FFFFEB84"/>
        <color theme="9" tint="-0.249977111117893"/>
      </colorScale>
    </cfRule>
  </conditionalFormatting>
  <conditionalFormatting sqref="J399">
    <cfRule type="iconSet" priority="134">
      <iconSet>
        <cfvo type="percent" val="0"/>
        <cfvo type="percent" val="33"/>
        <cfvo type="percent" val="100"/>
      </iconSet>
    </cfRule>
    <cfRule type="dataBar" priority="135">
      <dataBar>
        <cfvo type="num" val="0"/>
        <cfvo type="num" val="1"/>
        <color rgb="FF638EC6"/>
      </dataBar>
      <extLst>
        <ext xmlns:x14="http://schemas.microsoft.com/office/spreadsheetml/2009/9/main" uri="{B025F937-C7B1-47D3-B67F-A62EFF666E3E}">
          <x14:id>{A0D723F3-A55C-4682-B237-A9CEC23BFA6A}</x14:id>
        </ext>
      </extLst>
    </cfRule>
  </conditionalFormatting>
  <conditionalFormatting sqref="J399">
    <cfRule type="iconSet" priority="133">
      <iconSet>
        <cfvo type="percent" val="0"/>
        <cfvo type="percent" val="33"/>
        <cfvo type="percent" val="67"/>
      </iconSet>
    </cfRule>
  </conditionalFormatting>
  <conditionalFormatting sqref="J399">
    <cfRule type="iconSet" priority="131">
      <iconSet>
        <cfvo type="percent" val="0"/>
        <cfvo type="percent" val="33"/>
        <cfvo type="percent" val="67"/>
      </iconSet>
    </cfRule>
    <cfRule type="colorScale" priority="132">
      <colorScale>
        <cfvo type="num" val="0"/>
        <cfvo type="percentile" val="50"/>
        <cfvo type="num" val="1"/>
        <color rgb="FFFF0000"/>
        <color rgb="FFFFEB84"/>
        <color theme="9" tint="-0.249977111117893"/>
      </colorScale>
    </cfRule>
  </conditionalFormatting>
  <conditionalFormatting sqref="J416">
    <cfRule type="iconSet" priority="129">
      <iconSet>
        <cfvo type="percent" val="0"/>
        <cfvo type="percent" val="33"/>
        <cfvo type="percent" val="100"/>
      </iconSet>
    </cfRule>
    <cfRule type="dataBar" priority="130">
      <dataBar>
        <cfvo type="num" val="0"/>
        <cfvo type="num" val="1"/>
        <color rgb="FF638EC6"/>
      </dataBar>
      <extLst>
        <ext xmlns:x14="http://schemas.microsoft.com/office/spreadsheetml/2009/9/main" uri="{B025F937-C7B1-47D3-B67F-A62EFF666E3E}">
          <x14:id>{BF9DCC49-DEB5-4B6F-9F80-94AFA604915F}</x14:id>
        </ext>
      </extLst>
    </cfRule>
  </conditionalFormatting>
  <conditionalFormatting sqref="J416">
    <cfRule type="iconSet" priority="128">
      <iconSet>
        <cfvo type="percent" val="0"/>
        <cfvo type="percent" val="33"/>
        <cfvo type="percent" val="67"/>
      </iconSet>
    </cfRule>
  </conditionalFormatting>
  <conditionalFormatting sqref="J416">
    <cfRule type="iconSet" priority="126">
      <iconSet>
        <cfvo type="percent" val="0"/>
        <cfvo type="percent" val="33"/>
        <cfvo type="percent" val="67"/>
      </iconSet>
    </cfRule>
    <cfRule type="colorScale" priority="127">
      <colorScale>
        <cfvo type="num" val="0"/>
        <cfvo type="percentile" val="50"/>
        <cfvo type="num" val="1"/>
        <color rgb="FFFF0000"/>
        <color rgb="FFFFEB84"/>
        <color theme="9" tint="-0.249977111117893"/>
      </colorScale>
    </cfRule>
  </conditionalFormatting>
  <conditionalFormatting sqref="J427">
    <cfRule type="iconSet" priority="124">
      <iconSet>
        <cfvo type="percent" val="0"/>
        <cfvo type="percent" val="33"/>
        <cfvo type="percent" val="100"/>
      </iconSet>
    </cfRule>
    <cfRule type="dataBar" priority="125">
      <dataBar>
        <cfvo type="num" val="0"/>
        <cfvo type="num" val="1"/>
        <color rgb="FF638EC6"/>
      </dataBar>
      <extLst>
        <ext xmlns:x14="http://schemas.microsoft.com/office/spreadsheetml/2009/9/main" uri="{B025F937-C7B1-47D3-B67F-A62EFF666E3E}">
          <x14:id>{7A970A2B-F54F-4684-8314-D9261D2B969F}</x14:id>
        </ext>
      </extLst>
    </cfRule>
  </conditionalFormatting>
  <conditionalFormatting sqref="J427">
    <cfRule type="iconSet" priority="123">
      <iconSet>
        <cfvo type="percent" val="0"/>
        <cfvo type="percent" val="33"/>
        <cfvo type="percent" val="67"/>
      </iconSet>
    </cfRule>
  </conditionalFormatting>
  <conditionalFormatting sqref="J427">
    <cfRule type="iconSet" priority="121">
      <iconSet>
        <cfvo type="percent" val="0"/>
        <cfvo type="percent" val="33"/>
        <cfvo type="percent" val="67"/>
      </iconSet>
    </cfRule>
    <cfRule type="colorScale" priority="122">
      <colorScale>
        <cfvo type="num" val="0"/>
        <cfvo type="percentile" val="50"/>
        <cfvo type="num" val="1"/>
        <color rgb="FFFF0000"/>
        <color rgb="FFFFEB84"/>
        <color theme="9" tint="-0.249977111117893"/>
      </colorScale>
    </cfRule>
  </conditionalFormatting>
  <conditionalFormatting sqref="J444">
    <cfRule type="iconSet" priority="119">
      <iconSet>
        <cfvo type="percent" val="0"/>
        <cfvo type="percent" val="33"/>
        <cfvo type="percent" val="100"/>
      </iconSet>
    </cfRule>
    <cfRule type="dataBar" priority="120">
      <dataBar>
        <cfvo type="num" val="0"/>
        <cfvo type="num" val="1"/>
        <color rgb="FF638EC6"/>
      </dataBar>
      <extLst>
        <ext xmlns:x14="http://schemas.microsoft.com/office/spreadsheetml/2009/9/main" uri="{B025F937-C7B1-47D3-B67F-A62EFF666E3E}">
          <x14:id>{C8E855FB-3A42-4751-88A0-365B6160109C}</x14:id>
        </ext>
      </extLst>
    </cfRule>
  </conditionalFormatting>
  <conditionalFormatting sqref="J444">
    <cfRule type="iconSet" priority="118">
      <iconSet>
        <cfvo type="percent" val="0"/>
        <cfvo type="percent" val="33"/>
        <cfvo type="percent" val="67"/>
      </iconSet>
    </cfRule>
  </conditionalFormatting>
  <conditionalFormatting sqref="J444">
    <cfRule type="iconSet" priority="116">
      <iconSet>
        <cfvo type="percent" val="0"/>
        <cfvo type="percent" val="33"/>
        <cfvo type="percent" val="67"/>
      </iconSet>
    </cfRule>
    <cfRule type="colorScale" priority="117">
      <colorScale>
        <cfvo type="num" val="0"/>
        <cfvo type="percentile" val="50"/>
        <cfvo type="num" val="1"/>
        <color rgb="FFFF0000"/>
        <color rgb="FFFFEB84"/>
        <color theme="9" tint="-0.249977111117893"/>
      </colorScale>
    </cfRule>
  </conditionalFormatting>
  <conditionalFormatting sqref="J334">
    <cfRule type="iconSet" priority="114">
      <iconSet>
        <cfvo type="percent" val="0"/>
        <cfvo type="percent" val="33"/>
        <cfvo type="percent" val="100"/>
      </iconSet>
    </cfRule>
    <cfRule type="dataBar" priority="115">
      <dataBar>
        <cfvo type="num" val="0"/>
        <cfvo type="num" val="1"/>
        <color rgb="FF638EC6"/>
      </dataBar>
      <extLst>
        <ext xmlns:x14="http://schemas.microsoft.com/office/spreadsheetml/2009/9/main" uri="{B025F937-C7B1-47D3-B67F-A62EFF666E3E}">
          <x14:id>{94C99F86-F28B-48D4-A27B-7F934EF3A07A}</x14:id>
        </ext>
      </extLst>
    </cfRule>
  </conditionalFormatting>
  <conditionalFormatting sqref="J334">
    <cfRule type="iconSet" priority="113">
      <iconSet>
        <cfvo type="percent" val="0"/>
        <cfvo type="percent" val="33"/>
        <cfvo type="percent" val="67"/>
      </iconSet>
    </cfRule>
  </conditionalFormatting>
  <conditionalFormatting sqref="J334">
    <cfRule type="iconSet" priority="111">
      <iconSet>
        <cfvo type="percent" val="0"/>
        <cfvo type="percent" val="33"/>
        <cfvo type="percent" val="67"/>
      </iconSet>
    </cfRule>
    <cfRule type="colorScale" priority="112">
      <colorScale>
        <cfvo type="num" val="0"/>
        <cfvo type="percentile" val="50"/>
        <cfvo type="num" val="1"/>
        <color rgb="FFFF0000"/>
        <color rgb="FFFFEB84"/>
        <color theme="9" tint="-0.249977111117893"/>
      </colorScale>
    </cfRule>
  </conditionalFormatting>
  <conditionalFormatting sqref="J310">
    <cfRule type="iconSet" priority="109">
      <iconSet>
        <cfvo type="percent" val="0"/>
        <cfvo type="percent" val="33"/>
        <cfvo type="percent" val="100"/>
      </iconSet>
    </cfRule>
    <cfRule type="dataBar" priority="110">
      <dataBar>
        <cfvo type="num" val="0"/>
        <cfvo type="num" val="1"/>
        <color rgb="FF638EC6"/>
      </dataBar>
      <extLst>
        <ext xmlns:x14="http://schemas.microsoft.com/office/spreadsheetml/2009/9/main" uri="{B025F937-C7B1-47D3-B67F-A62EFF666E3E}">
          <x14:id>{72F31F48-5AEA-4425-812A-A324A9F44B28}</x14:id>
        </ext>
      </extLst>
    </cfRule>
  </conditionalFormatting>
  <conditionalFormatting sqref="J310">
    <cfRule type="iconSet" priority="108">
      <iconSet>
        <cfvo type="percent" val="0"/>
        <cfvo type="percent" val="33"/>
        <cfvo type="percent" val="67"/>
      </iconSet>
    </cfRule>
  </conditionalFormatting>
  <conditionalFormatting sqref="J310">
    <cfRule type="iconSet" priority="106">
      <iconSet>
        <cfvo type="percent" val="0"/>
        <cfvo type="percent" val="33"/>
        <cfvo type="percent" val="67"/>
      </iconSet>
    </cfRule>
    <cfRule type="colorScale" priority="107">
      <colorScale>
        <cfvo type="num" val="0"/>
        <cfvo type="percentile" val="50"/>
        <cfvo type="num" val="1"/>
        <color rgb="FFFF0000"/>
        <color rgb="FFFFEB84"/>
        <color theme="9" tint="-0.249977111117893"/>
      </colorScale>
    </cfRule>
  </conditionalFormatting>
  <conditionalFormatting sqref="J306">
    <cfRule type="iconSet" priority="104">
      <iconSet>
        <cfvo type="percent" val="0"/>
        <cfvo type="percent" val="33"/>
        <cfvo type="percent" val="100"/>
      </iconSet>
    </cfRule>
    <cfRule type="dataBar" priority="105">
      <dataBar>
        <cfvo type="num" val="0"/>
        <cfvo type="num" val="1"/>
        <color rgb="FF638EC6"/>
      </dataBar>
      <extLst>
        <ext xmlns:x14="http://schemas.microsoft.com/office/spreadsheetml/2009/9/main" uri="{B025F937-C7B1-47D3-B67F-A62EFF666E3E}">
          <x14:id>{4841BB6B-73AA-40E6-90EF-8E9CD8230B2E}</x14:id>
        </ext>
      </extLst>
    </cfRule>
  </conditionalFormatting>
  <conditionalFormatting sqref="J306">
    <cfRule type="iconSet" priority="103">
      <iconSet>
        <cfvo type="percent" val="0"/>
        <cfvo type="percent" val="33"/>
        <cfvo type="percent" val="67"/>
      </iconSet>
    </cfRule>
  </conditionalFormatting>
  <conditionalFormatting sqref="J306">
    <cfRule type="iconSet" priority="101">
      <iconSet>
        <cfvo type="percent" val="0"/>
        <cfvo type="percent" val="33"/>
        <cfvo type="percent" val="67"/>
      </iconSet>
    </cfRule>
    <cfRule type="colorScale" priority="102">
      <colorScale>
        <cfvo type="num" val="0"/>
        <cfvo type="percentile" val="50"/>
        <cfvo type="num" val="1"/>
        <color rgb="FFFF0000"/>
        <color rgb="FFFFEB84"/>
        <color theme="9" tint="-0.249977111117893"/>
      </colorScale>
    </cfRule>
  </conditionalFormatting>
  <conditionalFormatting sqref="J288">
    <cfRule type="iconSet" priority="99">
      <iconSet>
        <cfvo type="percent" val="0"/>
        <cfvo type="percent" val="33"/>
        <cfvo type="percent" val="100"/>
      </iconSet>
    </cfRule>
    <cfRule type="dataBar" priority="100">
      <dataBar>
        <cfvo type="num" val="0"/>
        <cfvo type="num" val="1"/>
        <color rgb="FF638EC6"/>
      </dataBar>
      <extLst>
        <ext xmlns:x14="http://schemas.microsoft.com/office/spreadsheetml/2009/9/main" uri="{B025F937-C7B1-47D3-B67F-A62EFF666E3E}">
          <x14:id>{710D3E6A-C1DF-462B-813B-6C8747575AEE}</x14:id>
        </ext>
      </extLst>
    </cfRule>
  </conditionalFormatting>
  <conditionalFormatting sqref="J288">
    <cfRule type="iconSet" priority="98">
      <iconSet>
        <cfvo type="percent" val="0"/>
        <cfvo type="percent" val="33"/>
        <cfvo type="percent" val="67"/>
      </iconSet>
    </cfRule>
  </conditionalFormatting>
  <conditionalFormatting sqref="J288">
    <cfRule type="iconSet" priority="96">
      <iconSet>
        <cfvo type="percent" val="0"/>
        <cfvo type="percent" val="33"/>
        <cfvo type="percent" val="67"/>
      </iconSet>
    </cfRule>
    <cfRule type="colorScale" priority="97">
      <colorScale>
        <cfvo type="num" val="0"/>
        <cfvo type="percentile" val="50"/>
        <cfvo type="num" val="1"/>
        <color rgb="FFFF0000"/>
        <color rgb="FFFFEB84"/>
        <color theme="9" tint="-0.249977111117893"/>
      </colorScale>
    </cfRule>
  </conditionalFormatting>
  <conditionalFormatting sqref="J233">
    <cfRule type="iconSet" priority="94">
      <iconSet>
        <cfvo type="percent" val="0"/>
        <cfvo type="percent" val="33"/>
        <cfvo type="percent" val="100"/>
      </iconSet>
    </cfRule>
    <cfRule type="dataBar" priority="95">
      <dataBar>
        <cfvo type="num" val="0"/>
        <cfvo type="num" val="1"/>
        <color rgb="FF638EC6"/>
      </dataBar>
      <extLst>
        <ext xmlns:x14="http://schemas.microsoft.com/office/spreadsheetml/2009/9/main" uri="{B025F937-C7B1-47D3-B67F-A62EFF666E3E}">
          <x14:id>{43DAAC99-F54D-41CB-87C7-613F35C61EBA}</x14:id>
        </ext>
      </extLst>
    </cfRule>
  </conditionalFormatting>
  <conditionalFormatting sqref="J233">
    <cfRule type="iconSet" priority="93">
      <iconSet>
        <cfvo type="percent" val="0"/>
        <cfvo type="percent" val="33"/>
        <cfvo type="percent" val="67"/>
      </iconSet>
    </cfRule>
  </conditionalFormatting>
  <conditionalFormatting sqref="J233">
    <cfRule type="iconSet" priority="91">
      <iconSet>
        <cfvo type="percent" val="0"/>
        <cfvo type="percent" val="33"/>
        <cfvo type="percent" val="67"/>
      </iconSet>
    </cfRule>
    <cfRule type="colorScale" priority="92">
      <colorScale>
        <cfvo type="num" val="0"/>
        <cfvo type="percentile" val="50"/>
        <cfvo type="num" val="1"/>
        <color rgb="FFFF0000"/>
        <color rgb="FFFFEB84"/>
        <color theme="9" tint="-0.249977111117893"/>
      </colorScale>
    </cfRule>
  </conditionalFormatting>
  <conditionalFormatting sqref="J226">
    <cfRule type="iconSet" priority="89">
      <iconSet>
        <cfvo type="percent" val="0"/>
        <cfvo type="percent" val="33"/>
        <cfvo type="percent" val="100"/>
      </iconSet>
    </cfRule>
    <cfRule type="dataBar" priority="90">
      <dataBar>
        <cfvo type="num" val="0"/>
        <cfvo type="num" val="1"/>
        <color rgb="FF638EC6"/>
      </dataBar>
      <extLst>
        <ext xmlns:x14="http://schemas.microsoft.com/office/spreadsheetml/2009/9/main" uri="{B025F937-C7B1-47D3-B67F-A62EFF666E3E}">
          <x14:id>{A13C6678-F2D0-4845-98F0-CB6E70722B85}</x14:id>
        </ext>
      </extLst>
    </cfRule>
  </conditionalFormatting>
  <conditionalFormatting sqref="J226">
    <cfRule type="iconSet" priority="88">
      <iconSet>
        <cfvo type="percent" val="0"/>
        <cfvo type="percent" val="33"/>
        <cfvo type="percent" val="67"/>
      </iconSet>
    </cfRule>
  </conditionalFormatting>
  <conditionalFormatting sqref="J226">
    <cfRule type="iconSet" priority="86">
      <iconSet>
        <cfvo type="percent" val="0"/>
        <cfvo type="percent" val="33"/>
        <cfvo type="percent" val="67"/>
      </iconSet>
    </cfRule>
    <cfRule type="colorScale" priority="87">
      <colorScale>
        <cfvo type="num" val="0"/>
        <cfvo type="percentile" val="50"/>
        <cfvo type="num" val="1"/>
        <color rgb="FFFF0000"/>
        <color rgb="FFFFEB84"/>
        <color theme="9" tint="-0.249977111117893"/>
      </colorScale>
    </cfRule>
  </conditionalFormatting>
  <conditionalFormatting sqref="J197">
    <cfRule type="iconSet" priority="84">
      <iconSet>
        <cfvo type="percent" val="0"/>
        <cfvo type="percent" val="33"/>
        <cfvo type="percent" val="100"/>
      </iconSet>
    </cfRule>
    <cfRule type="dataBar" priority="85">
      <dataBar>
        <cfvo type="num" val="0"/>
        <cfvo type="num" val="1"/>
        <color rgb="FF638EC6"/>
      </dataBar>
      <extLst>
        <ext xmlns:x14="http://schemas.microsoft.com/office/spreadsheetml/2009/9/main" uri="{B025F937-C7B1-47D3-B67F-A62EFF666E3E}">
          <x14:id>{AD5E2838-3535-4E0E-A084-31D12725A699}</x14:id>
        </ext>
      </extLst>
    </cfRule>
  </conditionalFormatting>
  <conditionalFormatting sqref="J197">
    <cfRule type="iconSet" priority="83">
      <iconSet>
        <cfvo type="percent" val="0"/>
        <cfvo type="percent" val="33"/>
        <cfvo type="percent" val="67"/>
      </iconSet>
    </cfRule>
  </conditionalFormatting>
  <conditionalFormatting sqref="J197">
    <cfRule type="iconSet" priority="81">
      <iconSet>
        <cfvo type="percent" val="0"/>
        <cfvo type="percent" val="33"/>
        <cfvo type="percent" val="67"/>
      </iconSet>
    </cfRule>
    <cfRule type="colorScale" priority="82">
      <colorScale>
        <cfvo type="num" val="0"/>
        <cfvo type="percentile" val="50"/>
        <cfvo type="num" val="1"/>
        <color rgb="FFFF0000"/>
        <color rgb="FFFFEB84"/>
        <color theme="9" tint="-0.249977111117893"/>
      </colorScale>
    </cfRule>
  </conditionalFormatting>
  <conditionalFormatting sqref="J183">
    <cfRule type="iconSet" priority="79">
      <iconSet>
        <cfvo type="percent" val="0"/>
        <cfvo type="percent" val="33"/>
        <cfvo type="percent" val="100"/>
      </iconSet>
    </cfRule>
    <cfRule type="dataBar" priority="80">
      <dataBar>
        <cfvo type="num" val="0"/>
        <cfvo type="num" val="1"/>
        <color rgb="FF638EC6"/>
      </dataBar>
      <extLst>
        <ext xmlns:x14="http://schemas.microsoft.com/office/spreadsheetml/2009/9/main" uri="{B025F937-C7B1-47D3-B67F-A62EFF666E3E}">
          <x14:id>{918144F1-B994-46C8-A984-8C5BB161169F}</x14:id>
        </ext>
      </extLst>
    </cfRule>
  </conditionalFormatting>
  <conditionalFormatting sqref="J183">
    <cfRule type="iconSet" priority="78">
      <iconSet>
        <cfvo type="percent" val="0"/>
        <cfvo type="percent" val="33"/>
        <cfvo type="percent" val="67"/>
      </iconSet>
    </cfRule>
  </conditionalFormatting>
  <conditionalFormatting sqref="J183">
    <cfRule type="iconSet" priority="76">
      <iconSet>
        <cfvo type="percent" val="0"/>
        <cfvo type="percent" val="33"/>
        <cfvo type="percent" val="67"/>
      </iconSet>
    </cfRule>
    <cfRule type="colorScale" priority="77">
      <colorScale>
        <cfvo type="num" val="0"/>
        <cfvo type="percentile" val="50"/>
        <cfvo type="num" val="1"/>
        <color rgb="FFFF0000"/>
        <color rgb="FFFFEB84"/>
        <color theme="9" tint="-0.249977111117893"/>
      </colorScale>
    </cfRule>
  </conditionalFormatting>
  <conditionalFormatting sqref="J159">
    <cfRule type="iconSet" priority="74">
      <iconSet>
        <cfvo type="percent" val="0"/>
        <cfvo type="percent" val="33"/>
        <cfvo type="percent" val="100"/>
      </iconSet>
    </cfRule>
    <cfRule type="dataBar" priority="75">
      <dataBar>
        <cfvo type="num" val="0"/>
        <cfvo type="num" val="1"/>
        <color rgb="FF638EC6"/>
      </dataBar>
      <extLst>
        <ext xmlns:x14="http://schemas.microsoft.com/office/spreadsheetml/2009/9/main" uri="{B025F937-C7B1-47D3-B67F-A62EFF666E3E}">
          <x14:id>{D3C58BEA-50F0-4797-8A13-75F5CFE03751}</x14:id>
        </ext>
      </extLst>
    </cfRule>
  </conditionalFormatting>
  <conditionalFormatting sqref="J159">
    <cfRule type="iconSet" priority="73">
      <iconSet>
        <cfvo type="percent" val="0"/>
        <cfvo type="percent" val="33"/>
        <cfvo type="percent" val="67"/>
      </iconSet>
    </cfRule>
  </conditionalFormatting>
  <conditionalFormatting sqref="J159">
    <cfRule type="iconSet" priority="71">
      <iconSet>
        <cfvo type="percent" val="0"/>
        <cfvo type="percent" val="33"/>
        <cfvo type="percent" val="67"/>
      </iconSet>
    </cfRule>
    <cfRule type="colorScale" priority="72">
      <colorScale>
        <cfvo type="num" val="0"/>
        <cfvo type="percentile" val="50"/>
        <cfvo type="num" val="1"/>
        <color rgb="FFFF0000"/>
        <color rgb="FFFFEB84"/>
        <color theme="9" tint="-0.249977111117893"/>
      </colorScale>
    </cfRule>
  </conditionalFormatting>
  <conditionalFormatting sqref="J128">
    <cfRule type="iconSet" priority="64">
      <iconSet>
        <cfvo type="percent" val="0"/>
        <cfvo type="percent" val="33"/>
        <cfvo type="percent" val="100"/>
      </iconSet>
    </cfRule>
    <cfRule type="dataBar" priority="65">
      <dataBar>
        <cfvo type="num" val="0"/>
        <cfvo type="num" val="1"/>
        <color rgb="FF638EC6"/>
      </dataBar>
      <extLst>
        <ext xmlns:x14="http://schemas.microsoft.com/office/spreadsheetml/2009/9/main" uri="{B025F937-C7B1-47D3-B67F-A62EFF666E3E}">
          <x14:id>{35D7278C-513D-4D3F-ABAF-C029FD4407AB}</x14:id>
        </ext>
      </extLst>
    </cfRule>
  </conditionalFormatting>
  <conditionalFormatting sqref="J128">
    <cfRule type="iconSet" priority="63">
      <iconSet>
        <cfvo type="percent" val="0"/>
        <cfvo type="percent" val="33"/>
        <cfvo type="percent" val="67"/>
      </iconSet>
    </cfRule>
  </conditionalFormatting>
  <conditionalFormatting sqref="J128">
    <cfRule type="iconSet" priority="61">
      <iconSet>
        <cfvo type="percent" val="0"/>
        <cfvo type="percent" val="33"/>
        <cfvo type="percent" val="67"/>
      </iconSet>
    </cfRule>
    <cfRule type="colorScale" priority="62">
      <colorScale>
        <cfvo type="num" val="0"/>
        <cfvo type="percentile" val="50"/>
        <cfvo type="num" val="1"/>
        <color rgb="FFFF0000"/>
        <color rgb="FFFFEB84"/>
        <color theme="9" tint="-0.249977111117893"/>
      </colorScale>
    </cfRule>
  </conditionalFormatting>
  <conditionalFormatting sqref="J104">
    <cfRule type="iconSet" priority="59">
      <iconSet>
        <cfvo type="percent" val="0"/>
        <cfvo type="percent" val="33"/>
        <cfvo type="percent" val="100"/>
      </iconSet>
    </cfRule>
    <cfRule type="dataBar" priority="60">
      <dataBar>
        <cfvo type="num" val="0"/>
        <cfvo type="num" val="1"/>
        <color rgb="FF638EC6"/>
      </dataBar>
      <extLst>
        <ext xmlns:x14="http://schemas.microsoft.com/office/spreadsheetml/2009/9/main" uri="{B025F937-C7B1-47D3-B67F-A62EFF666E3E}">
          <x14:id>{2B59E4F9-0547-477D-B263-044056C59489}</x14:id>
        </ext>
      </extLst>
    </cfRule>
  </conditionalFormatting>
  <conditionalFormatting sqref="J104">
    <cfRule type="iconSet" priority="58">
      <iconSet>
        <cfvo type="percent" val="0"/>
        <cfvo type="percent" val="33"/>
        <cfvo type="percent" val="67"/>
      </iconSet>
    </cfRule>
  </conditionalFormatting>
  <conditionalFormatting sqref="J104">
    <cfRule type="iconSet" priority="56">
      <iconSet>
        <cfvo type="percent" val="0"/>
        <cfvo type="percent" val="33"/>
        <cfvo type="percent" val="67"/>
      </iconSet>
    </cfRule>
    <cfRule type="colorScale" priority="57">
      <colorScale>
        <cfvo type="num" val="0"/>
        <cfvo type="percentile" val="50"/>
        <cfvo type="num" val="1"/>
        <color rgb="FFFF0000"/>
        <color rgb="FFFFEB84"/>
        <color theme="9" tint="-0.249977111117893"/>
      </colorScale>
    </cfRule>
  </conditionalFormatting>
  <conditionalFormatting sqref="J60">
    <cfRule type="iconSet" priority="54">
      <iconSet>
        <cfvo type="percent" val="0"/>
        <cfvo type="percent" val="33"/>
        <cfvo type="percent" val="100"/>
      </iconSet>
    </cfRule>
    <cfRule type="dataBar" priority="55">
      <dataBar>
        <cfvo type="num" val="0"/>
        <cfvo type="num" val="1"/>
        <color rgb="FF638EC6"/>
      </dataBar>
      <extLst>
        <ext xmlns:x14="http://schemas.microsoft.com/office/spreadsheetml/2009/9/main" uri="{B025F937-C7B1-47D3-B67F-A62EFF666E3E}">
          <x14:id>{D56CAFB7-B1DB-43E0-8EB4-CADCAE33ABDC}</x14:id>
        </ext>
      </extLst>
    </cfRule>
  </conditionalFormatting>
  <conditionalFormatting sqref="J60">
    <cfRule type="iconSet" priority="53">
      <iconSet>
        <cfvo type="percent" val="0"/>
        <cfvo type="percent" val="33"/>
        <cfvo type="percent" val="67"/>
      </iconSet>
    </cfRule>
  </conditionalFormatting>
  <conditionalFormatting sqref="J60">
    <cfRule type="iconSet" priority="51">
      <iconSet>
        <cfvo type="percent" val="0"/>
        <cfvo type="percent" val="33"/>
        <cfvo type="percent" val="67"/>
      </iconSet>
    </cfRule>
    <cfRule type="colorScale" priority="52">
      <colorScale>
        <cfvo type="num" val="0"/>
        <cfvo type="percentile" val="50"/>
        <cfvo type="num" val="1"/>
        <color rgb="FFFF0000"/>
        <color rgb="FFFFEB84"/>
        <color theme="9" tint="-0.249977111117893"/>
      </colorScale>
    </cfRule>
  </conditionalFormatting>
  <conditionalFormatting sqref="J7">
    <cfRule type="iconSet" priority="49">
      <iconSet>
        <cfvo type="percent" val="0"/>
        <cfvo type="percent" val="33"/>
        <cfvo type="percent" val="100"/>
      </iconSet>
    </cfRule>
    <cfRule type="dataBar" priority="50">
      <dataBar>
        <cfvo type="num" val="0"/>
        <cfvo type="num" val="1"/>
        <color rgb="FF638EC6"/>
      </dataBar>
      <extLst>
        <ext xmlns:x14="http://schemas.microsoft.com/office/spreadsheetml/2009/9/main" uri="{B025F937-C7B1-47D3-B67F-A62EFF666E3E}">
          <x14:id>{73FE0F85-6E67-4677-A70B-FA4F4959C4FD}</x14:id>
        </ext>
      </extLst>
    </cfRule>
  </conditionalFormatting>
  <conditionalFormatting sqref="J7">
    <cfRule type="iconSet" priority="48">
      <iconSet>
        <cfvo type="percent" val="0"/>
        <cfvo type="percent" val="33"/>
        <cfvo type="percent" val="67"/>
      </iconSet>
    </cfRule>
  </conditionalFormatting>
  <conditionalFormatting sqref="J7">
    <cfRule type="iconSet" priority="46">
      <iconSet>
        <cfvo type="percent" val="0"/>
        <cfvo type="percent" val="33"/>
        <cfvo type="percent" val="67"/>
      </iconSet>
    </cfRule>
    <cfRule type="colorScale" priority="47">
      <colorScale>
        <cfvo type="num" val="0"/>
        <cfvo type="percentile" val="50"/>
        <cfvo type="num" val="1"/>
        <color rgb="FFFF0000"/>
        <color rgb="FFFFEB84"/>
        <color theme="9" tint="-0.249977111117893"/>
      </colorScale>
    </cfRule>
  </conditionalFormatting>
  <conditionalFormatting sqref="J108">
    <cfRule type="iconSet" priority="44">
      <iconSet>
        <cfvo type="percent" val="0"/>
        <cfvo type="percent" val="33"/>
        <cfvo type="percent" val="100"/>
      </iconSet>
    </cfRule>
    <cfRule type="dataBar" priority="45">
      <dataBar>
        <cfvo type="num" val="0"/>
        <cfvo type="num" val="1"/>
        <color rgb="FF638EC6"/>
      </dataBar>
      <extLst>
        <ext xmlns:x14="http://schemas.microsoft.com/office/spreadsheetml/2009/9/main" uri="{B025F937-C7B1-47D3-B67F-A62EFF666E3E}">
          <x14:id>{3D09B950-0740-4126-BBE2-F0D7A95808E1}</x14:id>
        </ext>
      </extLst>
    </cfRule>
  </conditionalFormatting>
  <conditionalFormatting sqref="J108">
    <cfRule type="iconSet" priority="43">
      <iconSet>
        <cfvo type="percent" val="0"/>
        <cfvo type="percent" val="33"/>
        <cfvo type="percent" val="67"/>
      </iconSet>
    </cfRule>
  </conditionalFormatting>
  <conditionalFormatting sqref="J108">
    <cfRule type="iconSet" priority="41">
      <iconSet>
        <cfvo type="percent" val="0"/>
        <cfvo type="percent" val="33"/>
        <cfvo type="percent" val="67"/>
      </iconSet>
    </cfRule>
    <cfRule type="colorScale" priority="42">
      <colorScale>
        <cfvo type="num" val="0"/>
        <cfvo type="percentile" val="50"/>
        <cfvo type="num" val="1"/>
        <color rgb="FFFF0000"/>
        <color rgb="FFFFEB84"/>
        <color theme="9" tint="-0.249977111117893"/>
      </colorScale>
    </cfRule>
  </conditionalFormatting>
  <conditionalFormatting sqref="J139">
    <cfRule type="iconSet" priority="39">
      <iconSet>
        <cfvo type="percent" val="0"/>
        <cfvo type="percent" val="33"/>
        <cfvo type="percent" val="100"/>
      </iconSet>
    </cfRule>
    <cfRule type="dataBar" priority="40">
      <dataBar>
        <cfvo type="num" val="0"/>
        <cfvo type="num" val="1"/>
        <color rgb="FF638EC6"/>
      </dataBar>
      <extLst>
        <ext xmlns:x14="http://schemas.microsoft.com/office/spreadsheetml/2009/9/main" uri="{B025F937-C7B1-47D3-B67F-A62EFF666E3E}">
          <x14:id>{9D57B4A3-EE2C-4904-AF5B-05B488C79A22}</x14:id>
        </ext>
      </extLst>
    </cfRule>
  </conditionalFormatting>
  <conditionalFormatting sqref="J139">
    <cfRule type="iconSet" priority="38">
      <iconSet>
        <cfvo type="percent" val="0"/>
        <cfvo type="percent" val="33"/>
        <cfvo type="percent" val="67"/>
      </iconSet>
    </cfRule>
  </conditionalFormatting>
  <conditionalFormatting sqref="J139">
    <cfRule type="iconSet" priority="36">
      <iconSet>
        <cfvo type="percent" val="0"/>
        <cfvo type="percent" val="33"/>
        <cfvo type="percent" val="67"/>
      </iconSet>
    </cfRule>
    <cfRule type="colorScale" priority="37">
      <colorScale>
        <cfvo type="num" val="0"/>
        <cfvo type="percentile" val="50"/>
        <cfvo type="num" val="1"/>
        <color rgb="FFFF0000"/>
        <color rgb="FFFFEB84"/>
        <color theme="9" tint="-0.249977111117893"/>
      </colorScale>
    </cfRule>
  </conditionalFormatting>
  <conditionalFormatting sqref="J223:J224">
    <cfRule type="iconSet" priority="1077">
      <iconSet>
        <cfvo type="percent" val="0"/>
        <cfvo type="percent" val="33"/>
        <cfvo type="percent" val="100"/>
      </iconSet>
    </cfRule>
    <cfRule type="dataBar" priority="1078">
      <dataBar>
        <cfvo type="num" val="0"/>
        <cfvo type="num" val="1"/>
        <color rgb="FF638EC6"/>
      </dataBar>
      <extLst>
        <ext xmlns:x14="http://schemas.microsoft.com/office/spreadsheetml/2009/9/main" uri="{B025F937-C7B1-47D3-B67F-A62EFF666E3E}">
          <x14:id>{BA14D866-DD37-4ABD-AFD0-4A3A0E19D27D}</x14:id>
        </ext>
      </extLst>
    </cfRule>
  </conditionalFormatting>
  <conditionalFormatting sqref="J223:J224">
    <cfRule type="iconSet" priority="1081">
      <iconSet>
        <cfvo type="percent" val="0"/>
        <cfvo type="percent" val="33"/>
        <cfvo type="percent" val="67"/>
      </iconSet>
    </cfRule>
  </conditionalFormatting>
  <conditionalFormatting sqref="J223:J224">
    <cfRule type="iconSet" priority="1083">
      <iconSet>
        <cfvo type="percent" val="0"/>
        <cfvo type="percent" val="33"/>
        <cfvo type="percent" val="67"/>
      </iconSet>
    </cfRule>
    <cfRule type="colorScale" priority="1084">
      <colorScale>
        <cfvo type="num" val="0"/>
        <cfvo type="percentile" val="50"/>
        <cfvo type="num" val="1"/>
        <color rgb="FFFF0000"/>
        <color rgb="FFFFEB84"/>
        <color theme="9" tint="-0.249977111117893"/>
      </colorScale>
    </cfRule>
  </conditionalFormatting>
  <conditionalFormatting sqref="J101:J102">
    <cfRule type="iconSet" priority="1085">
      <iconSet>
        <cfvo type="percent" val="0"/>
        <cfvo type="percent" val="33"/>
        <cfvo type="percent" val="100"/>
      </iconSet>
    </cfRule>
    <cfRule type="dataBar" priority="1086">
      <dataBar>
        <cfvo type="num" val="0"/>
        <cfvo type="num" val="1"/>
        <color rgb="FF638EC6"/>
      </dataBar>
      <extLst>
        <ext xmlns:x14="http://schemas.microsoft.com/office/spreadsheetml/2009/9/main" uri="{B025F937-C7B1-47D3-B67F-A62EFF666E3E}">
          <x14:id>{7DF755DD-88D3-407D-B7F8-3D318F8A7C96}</x14:id>
        </ext>
      </extLst>
    </cfRule>
  </conditionalFormatting>
  <conditionalFormatting sqref="J101:J102">
    <cfRule type="iconSet" priority="1089">
      <iconSet>
        <cfvo type="percent" val="0"/>
        <cfvo type="percent" val="33"/>
        <cfvo type="percent" val="67"/>
      </iconSet>
    </cfRule>
  </conditionalFormatting>
  <conditionalFormatting sqref="J101:J102">
    <cfRule type="iconSet" priority="1091">
      <iconSet>
        <cfvo type="percent" val="0"/>
        <cfvo type="percent" val="33"/>
        <cfvo type="percent" val="67"/>
      </iconSet>
    </cfRule>
    <cfRule type="colorScale" priority="1092">
      <colorScale>
        <cfvo type="num" val="0"/>
        <cfvo type="percentile" val="50"/>
        <cfvo type="num" val="1"/>
        <color rgb="FFFF0000"/>
        <color rgb="FFFFEB84"/>
        <color theme="9" tint="-0.249977111117893"/>
      </colorScale>
    </cfRule>
  </conditionalFormatting>
  <conditionalFormatting sqref="J51:J52">
    <cfRule type="iconSet" priority="1093">
      <iconSet>
        <cfvo type="percent" val="0"/>
        <cfvo type="percent" val="33"/>
        <cfvo type="percent" val="100"/>
      </iconSet>
    </cfRule>
    <cfRule type="dataBar" priority="1094">
      <dataBar>
        <cfvo type="num" val="0"/>
        <cfvo type="num" val="1"/>
        <color rgb="FF638EC6"/>
      </dataBar>
      <extLst>
        <ext xmlns:x14="http://schemas.microsoft.com/office/spreadsheetml/2009/9/main" uri="{B025F937-C7B1-47D3-B67F-A62EFF666E3E}">
          <x14:id>{BC25649F-2800-45B6-8A32-A00E91E657DB}</x14:id>
        </ext>
      </extLst>
    </cfRule>
  </conditionalFormatting>
  <conditionalFormatting sqref="J51:J52">
    <cfRule type="iconSet" priority="1095">
      <iconSet>
        <cfvo type="percent" val="0"/>
        <cfvo type="percent" val="33"/>
        <cfvo type="percent" val="67"/>
      </iconSet>
    </cfRule>
  </conditionalFormatting>
  <conditionalFormatting sqref="J51:J52">
    <cfRule type="iconSet" priority="1096">
      <iconSet>
        <cfvo type="percent" val="0"/>
        <cfvo type="percent" val="33"/>
        <cfvo type="percent" val="67"/>
      </iconSet>
    </cfRule>
    <cfRule type="colorScale" priority="1097">
      <colorScale>
        <cfvo type="num" val="0"/>
        <cfvo type="percentile" val="50"/>
        <cfvo type="num" val="1"/>
        <color rgb="FFFF0000"/>
        <color rgb="FFFFEB84"/>
        <color theme="9" tint="-0.249977111117893"/>
      </colorScale>
    </cfRule>
  </conditionalFormatting>
  <conditionalFormatting sqref="J137:J138">
    <cfRule type="iconSet" priority="1108">
      <iconSet>
        <cfvo type="percent" val="0"/>
        <cfvo type="percent" val="33"/>
        <cfvo type="percent" val="100"/>
      </iconSet>
    </cfRule>
    <cfRule type="dataBar" priority="1109">
      <dataBar>
        <cfvo type="num" val="0"/>
        <cfvo type="num" val="1"/>
        <color rgb="FF638EC6"/>
      </dataBar>
      <extLst>
        <ext xmlns:x14="http://schemas.microsoft.com/office/spreadsheetml/2009/9/main" uri="{B025F937-C7B1-47D3-B67F-A62EFF666E3E}">
          <x14:id>{B3756633-66B1-4C75-BD5C-FDF0609B8124}</x14:id>
        </ext>
      </extLst>
    </cfRule>
  </conditionalFormatting>
  <conditionalFormatting sqref="J137:J138">
    <cfRule type="iconSet" priority="1110">
      <iconSet>
        <cfvo type="percent" val="0"/>
        <cfvo type="percent" val="33"/>
        <cfvo type="percent" val="67"/>
      </iconSet>
    </cfRule>
  </conditionalFormatting>
  <conditionalFormatting sqref="J137:J138">
    <cfRule type="iconSet" priority="1111">
      <iconSet>
        <cfvo type="percent" val="0"/>
        <cfvo type="percent" val="33"/>
        <cfvo type="percent" val="67"/>
      </iconSet>
    </cfRule>
    <cfRule type="colorScale" priority="1112">
      <colorScale>
        <cfvo type="num" val="0"/>
        <cfvo type="percentile" val="50"/>
        <cfvo type="num" val="1"/>
        <color rgb="FFFF0000"/>
        <color rgb="FFFFEB84"/>
        <color theme="9" tint="-0.249977111117893"/>
      </colorScale>
    </cfRule>
  </conditionalFormatting>
  <conditionalFormatting sqref="J142:J146 J148">
    <cfRule type="iconSet" priority="1123">
      <iconSet>
        <cfvo type="percent" val="0"/>
        <cfvo type="percent" val="33"/>
        <cfvo type="percent" val="100"/>
      </iconSet>
    </cfRule>
    <cfRule type="dataBar" priority="1124">
      <dataBar>
        <cfvo type="num" val="0"/>
        <cfvo type="num" val="1"/>
        <color rgb="FF638EC6"/>
      </dataBar>
      <extLst>
        <ext xmlns:x14="http://schemas.microsoft.com/office/spreadsheetml/2009/9/main" uri="{B025F937-C7B1-47D3-B67F-A62EFF666E3E}">
          <x14:id>{F2083A03-A87A-4B29-8421-89AC377DD9B6}</x14:id>
        </ext>
      </extLst>
    </cfRule>
  </conditionalFormatting>
  <conditionalFormatting sqref="J142:J146 J148">
    <cfRule type="iconSet" priority="1127">
      <iconSet>
        <cfvo type="percent" val="0"/>
        <cfvo type="percent" val="33"/>
        <cfvo type="percent" val="67"/>
      </iconSet>
    </cfRule>
  </conditionalFormatting>
  <conditionalFormatting sqref="J142:J146 J148">
    <cfRule type="iconSet" priority="1129">
      <iconSet>
        <cfvo type="percent" val="0"/>
        <cfvo type="percent" val="33"/>
        <cfvo type="percent" val="67"/>
      </iconSet>
    </cfRule>
    <cfRule type="colorScale" priority="1130">
      <colorScale>
        <cfvo type="num" val="0"/>
        <cfvo type="percentile" val="50"/>
        <cfvo type="num" val="1"/>
        <color rgb="FFFF0000"/>
        <color rgb="FFFFEB84"/>
        <color theme="9" tint="-0.249977111117893"/>
      </colorScale>
    </cfRule>
  </conditionalFormatting>
  <conditionalFormatting sqref="J439">
    <cfRule type="iconSet" priority="34">
      <iconSet>
        <cfvo type="percent" val="0"/>
        <cfvo type="percent" val="33"/>
        <cfvo type="percent" val="100"/>
      </iconSet>
    </cfRule>
    <cfRule type="dataBar" priority="35">
      <dataBar>
        <cfvo type="num" val="0"/>
        <cfvo type="num" val="1"/>
        <color rgb="FF638EC6"/>
      </dataBar>
      <extLst>
        <ext xmlns:x14="http://schemas.microsoft.com/office/spreadsheetml/2009/9/main" uri="{B025F937-C7B1-47D3-B67F-A62EFF666E3E}">
          <x14:id>{619D79E1-8CA9-42C3-BC18-8F755702AC92}</x14:id>
        </ext>
      </extLst>
    </cfRule>
  </conditionalFormatting>
  <conditionalFormatting sqref="J439">
    <cfRule type="iconSet" priority="33">
      <iconSet>
        <cfvo type="percent" val="0"/>
        <cfvo type="percent" val="33"/>
        <cfvo type="percent" val="67"/>
      </iconSet>
    </cfRule>
  </conditionalFormatting>
  <conditionalFormatting sqref="J439">
    <cfRule type="iconSet" priority="31">
      <iconSet>
        <cfvo type="percent" val="0"/>
        <cfvo type="percent" val="33"/>
        <cfvo type="percent" val="67"/>
      </iconSet>
    </cfRule>
    <cfRule type="colorScale" priority="32">
      <colorScale>
        <cfvo type="num" val="0"/>
        <cfvo type="percentile" val="50"/>
        <cfvo type="num" val="1"/>
        <color rgb="FFFF0000"/>
        <color rgb="FFFFEB84"/>
        <color theme="9" tint="-0.249977111117893"/>
      </colorScale>
    </cfRule>
  </conditionalFormatting>
  <conditionalFormatting sqref="D460:D484">
    <cfRule type="colorScale" priority="1131">
      <colorScale>
        <cfvo type="min"/>
        <cfvo type="percentile" val="50"/>
        <cfvo type="max"/>
        <color rgb="FFFF0000"/>
        <color rgb="FFFFEB84"/>
        <color theme="9"/>
      </colorScale>
    </cfRule>
  </conditionalFormatting>
  <conditionalFormatting sqref="J456:J478 J414:J415 J383 J394 J426 J438 J443">
    <cfRule type="iconSet" priority="1142">
      <iconSet>
        <cfvo type="percent" val="0"/>
        <cfvo type="percent" val="33"/>
        <cfvo type="percent" val="100"/>
      </iconSet>
    </cfRule>
    <cfRule type="dataBar" priority="1143">
      <dataBar>
        <cfvo type="num" val="0"/>
        <cfvo type="num" val="1"/>
        <color rgb="FF638EC6"/>
      </dataBar>
      <extLst>
        <ext xmlns:x14="http://schemas.microsoft.com/office/spreadsheetml/2009/9/main" uri="{B025F937-C7B1-47D3-B67F-A62EFF666E3E}">
          <x14:id>{E9EC09C8-DE1B-43F5-BC1C-AAEFB98A380F}</x14:id>
        </ext>
      </extLst>
    </cfRule>
  </conditionalFormatting>
  <conditionalFormatting sqref="J456:J478 J414:J415 J394 J383 J426 J438 J443">
    <cfRule type="iconSet" priority="1158">
      <iconSet>
        <cfvo type="percent" val="0"/>
        <cfvo type="percent" val="33"/>
        <cfvo type="percent" val="67"/>
      </iconSet>
    </cfRule>
  </conditionalFormatting>
  <conditionalFormatting sqref="J456:J478 J414:J415 J383 J394 J426 J438 J443">
    <cfRule type="iconSet" priority="1166">
      <iconSet>
        <cfvo type="percent" val="0"/>
        <cfvo type="percent" val="33"/>
        <cfvo type="percent" val="67"/>
      </iconSet>
    </cfRule>
    <cfRule type="colorScale" priority="1167">
      <colorScale>
        <cfvo type="num" val="0"/>
        <cfvo type="percentile" val="50"/>
        <cfvo type="num" val="1"/>
        <color rgb="FFFF0000"/>
        <color rgb="FFFFEB84"/>
        <color theme="9" tint="-0.249977111117893"/>
      </colorScale>
    </cfRule>
  </conditionalFormatting>
  <conditionalFormatting sqref="O7">
    <cfRule type="colorScale" priority="30">
      <colorScale>
        <cfvo type="min"/>
        <cfvo type="percentile" val="50"/>
        <cfvo type="max"/>
        <color rgb="FFFF0000"/>
        <color rgb="FFFFEB84"/>
        <color theme="9"/>
      </colorScale>
    </cfRule>
  </conditionalFormatting>
  <conditionalFormatting sqref="J1:J313 J330:J1048576">
    <cfRule type="colorScale" priority="29">
      <colorScale>
        <cfvo type="num" val="0"/>
        <cfvo type="percentile" val="50"/>
        <cfvo type="num" val="1"/>
        <color rgb="FFFF0000"/>
        <color rgb="FFFFEB84"/>
        <color theme="9" tint="-0.249977111117893"/>
      </colorScale>
    </cfRule>
  </conditionalFormatting>
  <conditionalFormatting sqref="J322:J329">
    <cfRule type="colorScale" priority="17">
      <colorScale>
        <cfvo type="num" val="0"/>
        <cfvo type="percentile" val="50"/>
        <cfvo type="num" val="1"/>
        <color rgb="FFFF0000"/>
        <color rgb="FFFFEB84"/>
        <color theme="9" tint="-0.249977111117893"/>
      </colorScale>
    </cfRule>
  </conditionalFormatting>
  <conditionalFormatting sqref="J314:J321">
    <cfRule type="colorScale" priority="23">
      <colorScale>
        <cfvo type="num" val="0"/>
        <cfvo type="percentile" val="50"/>
        <cfvo type="num" val="1"/>
        <color rgb="FFFF0000"/>
        <color rgb="FFFFEB84"/>
        <color theme="9" tint="-0.249977111117893"/>
      </colorScale>
    </cfRule>
  </conditionalFormatting>
  <conditionalFormatting sqref="J329">
    <cfRule type="iconSet" priority="21">
      <iconSet>
        <cfvo type="percent" val="0"/>
        <cfvo type="percent" val="33"/>
        <cfvo type="percent" val="100"/>
      </iconSet>
    </cfRule>
    <cfRule type="dataBar" priority="22">
      <dataBar>
        <cfvo type="num" val="0"/>
        <cfvo type="num" val="1"/>
        <color rgb="FF638EC6"/>
      </dataBar>
      <extLst>
        <ext xmlns:x14="http://schemas.microsoft.com/office/spreadsheetml/2009/9/main" uri="{B025F937-C7B1-47D3-B67F-A62EFF666E3E}">
          <x14:id>{70E6BCF2-7BD8-40D3-88E7-1AA3A8272B42}</x14:id>
        </ext>
      </extLst>
    </cfRule>
  </conditionalFormatting>
  <conditionalFormatting sqref="J329">
    <cfRule type="iconSet" priority="20">
      <iconSet>
        <cfvo type="percent" val="0"/>
        <cfvo type="percent" val="33"/>
        <cfvo type="percent" val="67"/>
      </iconSet>
    </cfRule>
  </conditionalFormatting>
  <conditionalFormatting sqref="J329">
    <cfRule type="iconSet" priority="18">
      <iconSet>
        <cfvo type="percent" val="0"/>
        <cfvo type="percent" val="33"/>
        <cfvo type="percent" val="67"/>
      </iconSet>
    </cfRule>
    <cfRule type="colorScale" priority="19">
      <colorScale>
        <cfvo type="num" val="0"/>
        <cfvo type="percentile" val="50"/>
        <cfvo type="num" val="1"/>
        <color rgb="FFFF0000"/>
        <color rgb="FFFFEB84"/>
        <color theme="9" tint="-0.249977111117893"/>
      </colorScale>
    </cfRule>
  </conditionalFormatting>
  <conditionalFormatting sqref="J332">
    <cfRule type="iconSet" priority="15">
      <iconSet>
        <cfvo type="percent" val="0"/>
        <cfvo type="percent" val="33"/>
        <cfvo type="percent" val="100"/>
      </iconSet>
    </cfRule>
    <cfRule type="dataBar" priority="16">
      <dataBar>
        <cfvo type="num" val="0"/>
        <cfvo type="num" val="1"/>
        <color rgb="FF638EC6"/>
      </dataBar>
      <extLst>
        <ext xmlns:x14="http://schemas.microsoft.com/office/spreadsheetml/2009/9/main" uri="{B025F937-C7B1-47D3-B67F-A62EFF666E3E}">
          <x14:id>{1049CB7E-DF77-4CDE-BD3C-0DE9B335D6EE}</x14:id>
        </ext>
      </extLst>
    </cfRule>
  </conditionalFormatting>
  <conditionalFormatting sqref="J332">
    <cfRule type="iconSet" priority="14">
      <iconSet>
        <cfvo type="percent" val="0"/>
        <cfvo type="percent" val="33"/>
        <cfvo type="percent" val="67"/>
      </iconSet>
    </cfRule>
  </conditionalFormatting>
  <conditionalFormatting sqref="J332">
    <cfRule type="iconSet" priority="12">
      <iconSet>
        <cfvo type="percent" val="0"/>
        <cfvo type="percent" val="33"/>
        <cfvo type="percent" val="67"/>
      </iconSet>
    </cfRule>
    <cfRule type="colorScale" priority="13">
      <colorScale>
        <cfvo type="num" val="0"/>
        <cfvo type="percentile" val="50"/>
        <cfvo type="num" val="1"/>
        <color rgb="FFFF0000"/>
        <color rgb="FFFFEB84"/>
        <color theme="9" tint="-0.249977111117893"/>
      </colorScale>
    </cfRule>
  </conditionalFormatting>
  <conditionalFormatting sqref="J312:J313 J333 J330">
    <cfRule type="iconSet" priority="1295">
      <iconSet>
        <cfvo type="percent" val="0"/>
        <cfvo type="percent" val="33"/>
        <cfvo type="percent" val="100"/>
      </iconSet>
    </cfRule>
    <cfRule type="dataBar" priority="1296">
      <dataBar>
        <cfvo type="num" val="0"/>
        <cfvo type="num" val="1"/>
        <color rgb="FF638EC6"/>
      </dataBar>
      <extLst>
        <ext xmlns:x14="http://schemas.microsoft.com/office/spreadsheetml/2009/9/main" uri="{B025F937-C7B1-47D3-B67F-A62EFF666E3E}">
          <x14:id>{5A005066-D0F5-4A69-9FBC-EB4588F2CC27}</x14:id>
        </ext>
      </extLst>
    </cfRule>
  </conditionalFormatting>
  <conditionalFormatting sqref="J333 J330 J312:J313">
    <cfRule type="iconSet" priority="1301">
      <iconSet>
        <cfvo type="percent" val="0"/>
        <cfvo type="percent" val="33"/>
        <cfvo type="percent" val="67"/>
      </iconSet>
    </cfRule>
  </conditionalFormatting>
  <conditionalFormatting sqref="J312:J313 J333 J330">
    <cfRule type="iconSet" priority="1304">
      <iconSet>
        <cfvo type="percent" val="0"/>
        <cfvo type="percent" val="33"/>
        <cfvo type="percent" val="67"/>
      </iconSet>
    </cfRule>
    <cfRule type="colorScale" priority="1305">
      <colorScale>
        <cfvo type="num" val="0"/>
        <cfvo type="percentile" val="50"/>
        <cfvo type="num" val="1"/>
        <color rgb="FFFF0000"/>
        <color rgb="FFFFEB84"/>
        <color theme="9" tint="-0.249977111117893"/>
      </colorScale>
    </cfRule>
  </conditionalFormatting>
  <conditionalFormatting sqref="J310">
    <cfRule type="iconSet" priority="4">
      <iconSet>
        <cfvo type="percent" val="0"/>
        <cfvo type="percent" val="33"/>
        <cfvo type="percent" val="100"/>
      </iconSet>
    </cfRule>
    <cfRule type="dataBar" priority="5">
      <dataBar>
        <cfvo type="num" val="0"/>
        <cfvo type="num" val="1"/>
        <color rgb="FF638EC6"/>
      </dataBar>
      <extLst>
        <ext xmlns:x14="http://schemas.microsoft.com/office/spreadsheetml/2009/9/main" uri="{B025F937-C7B1-47D3-B67F-A62EFF666E3E}">
          <x14:id>{0CA36A99-A8B8-4B55-A57C-4BD4EA38AE99}</x14:id>
        </ext>
      </extLst>
    </cfRule>
  </conditionalFormatting>
  <conditionalFormatting sqref="J310">
    <cfRule type="iconSet" priority="3">
      <iconSet>
        <cfvo type="percent" val="0"/>
        <cfvo type="percent" val="33"/>
        <cfvo type="percent" val="67"/>
      </iconSet>
    </cfRule>
  </conditionalFormatting>
  <conditionalFormatting sqref="J310">
    <cfRule type="iconSet" priority="1">
      <iconSet>
        <cfvo type="percent" val="0"/>
        <cfvo type="percent" val="33"/>
        <cfvo type="percent" val="67"/>
      </iconSet>
    </cfRule>
    <cfRule type="colorScale" priority="2">
      <colorScale>
        <cfvo type="num" val="0"/>
        <cfvo type="percentile" val="50"/>
        <cfvo type="num" val="1"/>
        <color rgb="FFFF0000"/>
        <color rgb="FFFFEB84"/>
        <color theme="9" tint="-0.249977111117893"/>
      </colorScale>
    </cfRule>
  </conditionalFormatting>
  <printOptions horizontalCentered="1"/>
  <pageMargins left="0.70866141732283472" right="0.70866141732283472" top="0.74803149606299213" bottom="0.74803149606299213" header="0.31496062992125984" footer="0.31496062992125984"/>
  <pageSetup scale="45" orientation="portrait" horizontalDpi="4294967293" r:id="rId1"/>
  <rowBreaks count="6" manualBreakCount="6">
    <brk id="81" max="9" man="1"/>
    <brk id="148" max="9" man="1"/>
    <brk id="212" max="9" man="1"/>
    <brk id="286" max="9" man="1"/>
    <brk id="351" max="9" man="1"/>
    <brk id="425" max="9" man="1"/>
  </rowBreaks>
  <extLst>
    <ext xmlns:x14="http://schemas.microsoft.com/office/spreadsheetml/2009/9/main" uri="{78C0D931-6437-407d-A8EE-F0AAD7539E65}">
      <x14:conditionalFormattings>
        <x14:conditionalFormatting xmlns:xm="http://schemas.microsoft.com/office/excel/2006/main">
          <x14:cfRule type="dataBar" id="{E3FC25BE-0B84-441F-AAB5-F3AAEB143DD3}">
            <x14:dataBar minLength="0" maxLength="100">
              <x14:cfvo type="num">
                <xm:f>0</xm:f>
              </x14:cfvo>
              <x14:cfvo type="num">
                <xm:f>1</xm:f>
              </x14:cfvo>
              <x14:negativeFillColor rgb="FFFF0000"/>
              <x14:axisColor rgb="FF000000"/>
            </x14:dataBar>
          </x14:cfRule>
          <xm:sqref>J11</xm:sqref>
        </x14:conditionalFormatting>
        <x14:conditionalFormatting xmlns:xm="http://schemas.microsoft.com/office/excel/2006/main">
          <x14:cfRule type="dataBar" id="{A5D1E0B1-079F-4D67-971B-1C5427926695}">
            <x14:dataBar minLength="0" maxLength="100">
              <x14:cfvo type="num">
                <xm:f>0</xm:f>
              </x14:cfvo>
              <x14:cfvo type="num">
                <xm:f>1</xm:f>
              </x14:cfvo>
              <x14:negativeFillColor rgb="FFFF0000"/>
              <x14:axisColor rgb="FF000000"/>
            </x14:dataBar>
          </x14:cfRule>
          <xm:sqref>J21</xm:sqref>
        </x14:conditionalFormatting>
        <x14:conditionalFormatting xmlns:xm="http://schemas.microsoft.com/office/excel/2006/main">
          <x14:cfRule type="dataBar" id="{07BD23C7-BBB9-4197-9A4D-DE20BD384045}">
            <x14:dataBar minLength="0" maxLength="100">
              <x14:cfvo type="num">
                <xm:f>0</xm:f>
              </x14:cfvo>
              <x14:cfvo type="num">
                <xm:f>1</xm:f>
              </x14:cfvo>
              <x14:negativeFillColor rgb="FFFF0000"/>
              <x14:axisColor rgb="FF000000"/>
            </x14:dataBar>
          </x14:cfRule>
          <xm:sqref>J35</xm:sqref>
        </x14:conditionalFormatting>
        <x14:conditionalFormatting xmlns:xm="http://schemas.microsoft.com/office/excel/2006/main">
          <x14:cfRule type="dataBar" id="{F82A05DC-58AD-439E-9F1C-E190F79A7822}">
            <x14:dataBar minLength="0" maxLength="100">
              <x14:cfvo type="num">
                <xm:f>0</xm:f>
              </x14:cfvo>
              <x14:cfvo type="num">
                <xm:f>1</xm:f>
              </x14:cfvo>
              <x14:negativeFillColor rgb="FFFF0000"/>
              <x14:axisColor rgb="FF000000"/>
            </x14:dataBar>
          </x14:cfRule>
          <xm:sqref>J42:J43</xm:sqref>
        </x14:conditionalFormatting>
        <x14:conditionalFormatting xmlns:xm="http://schemas.microsoft.com/office/excel/2006/main">
          <x14:cfRule type="dataBar" id="{8A8AC276-C49D-4B68-8567-0EC4953F89D1}">
            <x14:dataBar minLength="0" maxLength="100">
              <x14:cfvo type="num">
                <xm:f>0</xm:f>
              </x14:cfvo>
              <x14:cfvo type="num">
                <xm:f>1</xm:f>
              </x14:cfvo>
              <x14:negativeFillColor rgb="FFFF0000"/>
              <x14:axisColor rgb="FF000000"/>
            </x14:dataBar>
          </x14:cfRule>
          <xm:sqref>J63</xm:sqref>
        </x14:conditionalFormatting>
        <x14:conditionalFormatting xmlns:xm="http://schemas.microsoft.com/office/excel/2006/main">
          <x14:cfRule type="dataBar" id="{C04C227C-2ADB-4E4C-B8ED-AE21376D9E45}">
            <x14:dataBar minLength="0" maxLength="100">
              <x14:cfvo type="num">
                <xm:f>0</xm:f>
              </x14:cfvo>
              <x14:cfvo type="num">
                <xm:f>1</xm:f>
              </x14:cfvo>
              <x14:negativeFillColor rgb="FFFF0000"/>
              <x14:axisColor rgb="FF000000"/>
            </x14:dataBar>
          </x14:cfRule>
          <xm:sqref>J66</xm:sqref>
        </x14:conditionalFormatting>
        <x14:conditionalFormatting xmlns:xm="http://schemas.microsoft.com/office/excel/2006/main">
          <x14:cfRule type="dataBar" id="{F0D4129A-2923-40B3-8073-693E2EF5D872}">
            <x14:dataBar minLength="0" maxLength="100">
              <x14:cfvo type="num">
                <xm:f>0</xm:f>
              </x14:cfvo>
              <x14:cfvo type="num">
                <xm:f>1</xm:f>
              </x14:cfvo>
              <x14:negativeFillColor rgb="FFFF0000"/>
              <x14:axisColor rgb="FF000000"/>
            </x14:dataBar>
          </x14:cfRule>
          <xm:sqref>J69</xm:sqref>
        </x14:conditionalFormatting>
        <x14:conditionalFormatting xmlns:xm="http://schemas.microsoft.com/office/excel/2006/main">
          <x14:cfRule type="dataBar" id="{59AF37DA-9D2F-4922-BD10-9CE6F1B6C9E1}">
            <x14:dataBar minLength="0" maxLength="100">
              <x14:cfvo type="num">
                <xm:f>0</xm:f>
              </x14:cfvo>
              <x14:cfvo type="num">
                <xm:f>1</xm:f>
              </x14:cfvo>
              <x14:negativeFillColor rgb="FFFF0000"/>
              <x14:axisColor rgb="FF000000"/>
            </x14:dataBar>
          </x14:cfRule>
          <xm:sqref>J72</xm:sqref>
        </x14:conditionalFormatting>
        <x14:conditionalFormatting xmlns:xm="http://schemas.microsoft.com/office/excel/2006/main">
          <x14:cfRule type="dataBar" id="{497540AD-2693-4903-920D-552209CABF8E}">
            <x14:dataBar minLength="0" maxLength="100">
              <x14:cfvo type="num">
                <xm:f>0</xm:f>
              </x14:cfvo>
              <x14:cfvo type="num">
                <xm:f>1</xm:f>
              </x14:cfvo>
              <x14:negativeFillColor rgb="FFFF0000"/>
              <x14:axisColor rgb="FF000000"/>
            </x14:dataBar>
          </x14:cfRule>
          <xm:sqref>J81</xm:sqref>
        </x14:conditionalFormatting>
        <x14:conditionalFormatting xmlns:xm="http://schemas.microsoft.com/office/excel/2006/main">
          <x14:cfRule type="dataBar" id="{732F4982-5E28-45AE-AD9F-7B9F878D351B}">
            <x14:dataBar minLength="0" maxLength="100">
              <x14:cfvo type="num">
                <xm:f>0</xm:f>
              </x14:cfvo>
              <x14:cfvo type="num">
                <xm:f>1</xm:f>
              </x14:cfvo>
              <x14:negativeFillColor rgb="FFFF0000"/>
              <x14:axisColor rgb="FF000000"/>
            </x14:dataBar>
          </x14:cfRule>
          <xm:sqref>J110</xm:sqref>
        </x14:conditionalFormatting>
        <x14:conditionalFormatting xmlns:xm="http://schemas.microsoft.com/office/excel/2006/main">
          <x14:cfRule type="dataBar" id="{56BF67E3-33B2-402D-A713-C9CE8DBEA2DA}">
            <x14:dataBar minLength="0" maxLength="100">
              <x14:cfvo type="num">
                <xm:f>0</xm:f>
              </x14:cfvo>
              <x14:cfvo type="num">
                <xm:f>1</xm:f>
              </x14:cfvo>
              <x14:negativeFillColor rgb="FFFF0000"/>
              <x14:axisColor rgb="FF000000"/>
            </x14:dataBar>
          </x14:cfRule>
          <xm:sqref>J192</xm:sqref>
        </x14:conditionalFormatting>
        <x14:conditionalFormatting xmlns:xm="http://schemas.microsoft.com/office/excel/2006/main">
          <x14:cfRule type="dataBar" id="{4002678B-17EE-44AC-A4A9-7FFD38D9B6E6}">
            <x14:dataBar minLength="0" maxLength="100">
              <x14:cfvo type="num">
                <xm:f>0</xm:f>
              </x14:cfvo>
              <x14:cfvo type="num">
                <xm:f>1</xm:f>
              </x14:cfvo>
              <x14:negativeFillColor rgb="FFFF0000"/>
              <x14:axisColor rgb="FF000000"/>
            </x14:dataBar>
          </x14:cfRule>
          <xm:sqref>J195</xm:sqref>
        </x14:conditionalFormatting>
        <x14:conditionalFormatting xmlns:xm="http://schemas.microsoft.com/office/excel/2006/main">
          <x14:cfRule type="dataBar" id="{B22C9CA3-5DB9-4665-B9D4-C5AF50DA3976}">
            <x14:dataBar minLength="0" maxLength="100">
              <x14:cfvo type="num">
                <xm:f>0</xm:f>
              </x14:cfvo>
              <x14:cfvo type="num">
                <xm:f>1</xm:f>
              </x14:cfvo>
              <x14:negativeFillColor rgb="FFFF0000"/>
              <x14:axisColor rgb="FF000000"/>
            </x14:dataBar>
          </x14:cfRule>
          <xm:sqref>J212</xm:sqref>
        </x14:conditionalFormatting>
        <x14:conditionalFormatting xmlns:xm="http://schemas.microsoft.com/office/excel/2006/main">
          <x14:cfRule type="dataBar" id="{8B77E4C1-139D-4EC0-867D-C688532279B0}">
            <x14:dataBar minLength="0" maxLength="100">
              <x14:cfvo type="num">
                <xm:f>0</xm:f>
              </x14:cfvo>
              <x14:cfvo type="num">
                <xm:f>1</xm:f>
              </x14:cfvo>
              <x14:negativeFillColor rgb="FFFF0000"/>
              <x14:axisColor rgb="FF000000"/>
            </x14:dataBar>
          </x14:cfRule>
          <xm:sqref>J228</xm:sqref>
        </x14:conditionalFormatting>
        <x14:conditionalFormatting xmlns:xm="http://schemas.microsoft.com/office/excel/2006/main">
          <x14:cfRule type="dataBar" id="{AF6ADF33-EB2D-4A10-8580-E6CD24C9E39D}">
            <x14:dataBar minLength="0" maxLength="100">
              <x14:cfvo type="num">
                <xm:f>0</xm:f>
              </x14:cfvo>
              <x14:cfvo type="num">
                <xm:f>1</xm:f>
              </x14:cfvo>
              <x14:negativeFillColor rgb="FFFF0000"/>
              <x14:axisColor rgb="FF000000"/>
            </x14:dataBar>
          </x14:cfRule>
          <xm:sqref>J235</xm:sqref>
        </x14:conditionalFormatting>
        <x14:conditionalFormatting xmlns:xm="http://schemas.microsoft.com/office/excel/2006/main">
          <x14:cfRule type="dataBar" id="{38E9D5B6-705E-4CF5-9784-3D24A4292C23}">
            <x14:dataBar minLength="0" maxLength="100">
              <x14:cfvo type="num">
                <xm:f>0</xm:f>
              </x14:cfvo>
              <x14:cfvo type="num">
                <xm:f>1</xm:f>
              </x14:cfvo>
              <x14:negativeFillColor rgb="FFFF0000"/>
              <x14:axisColor rgb="FF000000"/>
            </x14:dataBar>
          </x14:cfRule>
          <xm:sqref>J241</xm:sqref>
        </x14:conditionalFormatting>
        <x14:conditionalFormatting xmlns:xm="http://schemas.microsoft.com/office/excel/2006/main">
          <x14:cfRule type="dataBar" id="{766558D3-34B6-47F7-957F-B75DF8B90925}">
            <x14:dataBar minLength="0" maxLength="100">
              <x14:cfvo type="num">
                <xm:f>0</xm:f>
              </x14:cfvo>
              <x14:cfvo type="num">
                <xm:f>1</xm:f>
              </x14:cfvo>
              <x14:negativeFillColor rgb="FFFF0000"/>
              <x14:axisColor rgb="FF000000"/>
            </x14:dataBar>
          </x14:cfRule>
          <xm:sqref>J256</xm:sqref>
        </x14:conditionalFormatting>
        <x14:conditionalFormatting xmlns:xm="http://schemas.microsoft.com/office/excel/2006/main">
          <x14:cfRule type="dataBar" id="{24A76CA2-DCA7-40CF-9C04-7E95AB6312AB}">
            <x14:dataBar minLength="0" maxLength="100">
              <x14:cfvo type="num">
                <xm:f>0</xm:f>
              </x14:cfvo>
              <x14:cfvo type="num">
                <xm:f>1</xm:f>
              </x14:cfvo>
              <x14:negativeFillColor rgb="FFFF0000"/>
              <x14:axisColor rgb="FF000000"/>
            </x14:dataBar>
          </x14:cfRule>
          <xm:sqref>J262</xm:sqref>
        </x14:conditionalFormatting>
        <x14:conditionalFormatting xmlns:xm="http://schemas.microsoft.com/office/excel/2006/main">
          <x14:cfRule type="dataBar" id="{3E43BF13-D251-4BCF-B31D-F113906A2F34}">
            <x14:dataBar minLength="0" maxLength="100">
              <x14:cfvo type="num">
                <xm:f>0</xm:f>
              </x14:cfvo>
              <x14:cfvo type="num">
                <xm:f>1</xm:f>
              </x14:cfvo>
              <x14:negativeFillColor rgb="FFFF0000"/>
              <x14:axisColor rgb="FF000000"/>
            </x14:dataBar>
          </x14:cfRule>
          <xm:sqref>J267:J270</xm:sqref>
        </x14:conditionalFormatting>
        <x14:conditionalFormatting xmlns:xm="http://schemas.microsoft.com/office/excel/2006/main">
          <x14:cfRule type="dataBar" id="{F670F542-201C-4F3C-A8EA-02B7BAC62422}">
            <x14:dataBar minLength="0" maxLength="100">
              <x14:cfvo type="num">
                <xm:f>0</xm:f>
              </x14:cfvo>
              <x14:cfvo type="num">
                <xm:f>1</xm:f>
              </x14:cfvo>
              <x14:negativeFillColor rgb="FFFF0000"/>
              <x14:axisColor rgb="FF000000"/>
            </x14:dataBar>
          </x14:cfRule>
          <xm:sqref>J277:J278</xm:sqref>
        </x14:conditionalFormatting>
        <x14:conditionalFormatting xmlns:xm="http://schemas.microsoft.com/office/excel/2006/main">
          <x14:cfRule type="dataBar" id="{DB200FBB-595B-4C24-9F4E-336C84E61DEE}">
            <x14:dataBar minLength="0" maxLength="100">
              <x14:cfvo type="num">
                <xm:f>0</xm:f>
              </x14:cfvo>
              <x14:cfvo type="num">
                <xm:f>1</xm:f>
              </x14:cfvo>
              <x14:negativeFillColor rgb="FFFF0000"/>
              <x14:axisColor rgb="FF000000"/>
            </x14:dataBar>
          </x14:cfRule>
          <xm:sqref>J286</xm:sqref>
        </x14:conditionalFormatting>
        <x14:conditionalFormatting xmlns:xm="http://schemas.microsoft.com/office/excel/2006/main">
          <x14:cfRule type="dataBar" id="{8C5CE15B-0D46-43E3-A5D1-9474BA5CBE90}">
            <x14:dataBar minLength="0" maxLength="100">
              <x14:cfvo type="num">
                <xm:f>0</xm:f>
              </x14:cfvo>
              <x14:cfvo type="num">
                <xm:f>1</xm:f>
              </x14:cfvo>
              <x14:negativeFillColor rgb="FFFF0000"/>
              <x14:axisColor rgb="FF000000"/>
            </x14:dataBar>
          </x14:cfRule>
          <xm:sqref>J185</xm:sqref>
        </x14:conditionalFormatting>
        <x14:conditionalFormatting xmlns:xm="http://schemas.microsoft.com/office/excel/2006/main">
          <x14:cfRule type="dataBar" id="{5951D6B6-CA20-4527-B2B8-ECD4BABC4BF6}">
            <x14:dataBar minLength="0" maxLength="100">
              <x14:cfvo type="num">
                <xm:f>0</xm:f>
              </x14:cfvo>
              <x14:cfvo type="num">
                <xm:f>1</xm:f>
              </x14:cfvo>
              <x14:negativeFillColor rgb="FFFF0000"/>
              <x14:axisColor rgb="FF000000"/>
            </x14:dataBar>
          </x14:cfRule>
          <xm:sqref>J157:J158 J162 J160</xm:sqref>
        </x14:conditionalFormatting>
        <x14:conditionalFormatting xmlns:xm="http://schemas.microsoft.com/office/excel/2006/main">
          <x14:cfRule type="dataBar" id="{AD124363-4273-4294-B2F4-A7E99F94888C}">
            <x14:dataBar minLength="0" maxLength="100">
              <x14:cfvo type="num">
                <xm:f>0</xm:f>
              </x14:cfvo>
              <x14:cfvo type="num">
                <xm:f>1</xm:f>
              </x14:cfvo>
              <x14:negativeFillColor rgb="FFFF0000"/>
              <x14:axisColor rgb="FF000000"/>
            </x14:dataBar>
          </x14:cfRule>
          <xm:sqref>J126:J127</xm:sqref>
        </x14:conditionalFormatting>
        <x14:conditionalFormatting xmlns:xm="http://schemas.microsoft.com/office/excel/2006/main">
          <x14:cfRule type="dataBar" id="{83E8A628-365C-436B-8264-0A1CE6A902CF}">
            <x14:dataBar minLength="0" maxLength="100">
              <x14:cfvo type="num">
                <xm:f>0</xm:f>
              </x14:cfvo>
              <x14:cfvo type="num">
                <xm:f>1</xm:f>
              </x14:cfvo>
              <x14:negativeFillColor rgb="FFFF0000"/>
              <x14:axisColor rgb="FF000000"/>
            </x14:dataBar>
          </x14:cfRule>
          <xm:sqref>J84</xm:sqref>
        </x14:conditionalFormatting>
        <x14:conditionalFormatting xmlns:xm="http://schemas.microsoft.com/office/excel/2006/main">
          <x14:cfRule type="dataBar" id="{E484F0F0-ADA6-4BF7-A3E2-CE31D142EE4C}">
            <x14:dataBar minLength="0" maxLength="100">
              <x14:cfvo type="num">
                <xm:f>0</xm:f>
              </x14:cfvo>
              <x14:cfvo type="num">
                <xm:f>1</xm:f>
              </x14:cfvo>
              <x14:negativeFillColor rgb="FFFF0000"/>
              <x14:axisColor rgb="FF000000"/>
            </x14:dataBar>
          </x14:cfRule>
          <xm:sqref>J58:J59</xm:sqref>
        </x14:conditionalFormatting>
        <x14:conditionalFormatting xmlns:xm="http://schemas.microsoft.com/office/excel/2006/main">
          <x14:cfRule type="dataBar" id="{310D76C3-CAEF-49E4-A103-930EB550B1CB}">
            <x14:dataBar minLength="0" maxLength="100">
              <x14:cfvo type="num">
                <xm:f>0</xm:f>
              </x14:cfvo>
              <x14:cfvo type="num">
                <xm:f>1</xm:f>
              </x14:cfvo>
              <x14:negativeFillColor rgb="FFFF0000"/>
              <x14:axisColor rgb="FF000000"/>
            </x14:dataBar>
          </x14:cfRule>
          <xm:sqref>J264</xm:sqref>
        </x14:conditionalFormatting>
        <x14:conditionalFormatting xmlns:xm="http://schemas.microsoft.com/office/excel/2006/main">
          <x14:cfRule type="dataBar" id="{66691EEF-3D1B-4FAB-B986-FC9F7C0FD2CD}">
            <x14:dataBar minLength="0" maxLength="100">
              <x14:cfvo type="num">
                <xm:f>0</xm:f>
              </x14:cfvo>
              <x14:cfvo type="num">
                <xm:f>1</xm:f>
              </x14:cfvo>
              <x14:negativeFillColor rgb="FFFF0000"/>
              <x14:axisColor rgb="FF000000"/>
            </x14:dataBar>
          </x14:cfRule>
          <xm:sqref>J91</xm:sqref>
        </x14:conditionalFormatting>
        <x14:conditionalFormatting xmlns:xm="http://schemas.microsoft.com/office/excel/2006/main">
          <x14:cfRule type="dataBar" id="{7697DF17-CE9A-4E16-8D84-49D07FAFFAF0}">
            <x14:dataBar minLength="0" maxLength="100">
              <x14:cfvo type="num">
                <xm:f>0</xm:f>
              </x14:cfvo>
              <x14:cfvo type="num">
                <xm:f>1</xm:f>
              </x14:cfvo>
              <x14:negativeFillColor rgb="FFFF0000"/>
              <x14:axisColor rgb="FF000000"/>
            </x14:dataBar>
          </x14:cfRule>
          <xm:sqref>J106</xm:sqref>
        </x14:conditionalFormatting>
        <x14:conditionalFormatting xmlns:xm="http://schemas.microsoft.com/office/excel/2006/main">
          <x14:cfRule type="dataBar" id="{B6748BCD-1839-4A8D-AE21-01A6CC50DCA5}">
            <x14:dataBar minLength="0" maxLength="100">
              <x14:cfvo type="num">
                <xm:f>0</xm:f>
              </x14:cfvo>
              <x14:cfvo type="num">
                <xm:f>1</xm:f>
              </x14:cfvo>
              <x14:negativeFillColor rgb="FFFF0000"/>
              <x14:axisColor rgb="FF000000"/>
            </x14:dataBar>
          </x14:cfRule>
          <xm:sqref>J115</xm:sqref>
        </x14:conditionalFormatting>
        <x14:conditionalFormatting xmlns:xm="http://schemas.microsoft.com/office/excel/2006/main">
          <x14:cfRule type="dataBar" id="{F7CFE636-0EF4-41F8-A91A-D506DCE9B26D}">
            <x14:dataBar minLength="0" maxLength="100">
              <x14:cfvo type="num">
                <xm:f>0</xm:f>
              </x14:cfvo>
              <x14:cfvo type="num">
                <xm:f>1</xm:f>
              </x14:cfvo>
              <x14:negativeFillColor rgb="FFFF0000"/>
              <x14:axisColor rgb="FF000000"/>
            </x14:dataBar>
          </x14:cfRule>
          <xm:sqref>J161</xm:sqref>
        </x14:conditionalFormatting>
        <x14:conditionalFormatting xmlns:xm="http://schemas.microsoft.com/office/excel/2006/main">
          <x14:cfRule type="dataBar" id="{F1F47792-E47D-42EE-BAFB-0D7616DD9B01}">
            <x14:dataBar minLength="0" maxLength="100">
              <x14:cfvo type="num">
                <xm:f>0</xm:f>
              </x14:cfvo>
              <x14:cfvo type="num">
                <xm:f>1</xm:f>
              </x14:cfvo>
              <x14:negativeFillColor rgb="FFFF0000"/>
              <x14:axisColor rgb="FF000000"/>
            </x14:dataBar>
          </x14:cfRule>
          <xm:sqref>J181:J182</xm:sqref>
        </x14:conditionalFormatting>
        <x14:conditionalFormatting xmlns:xm="http://schemas.microsoft.com/office/excel/2006/main">
          <x14:cfRule type="dataBar" id="{82B1A28A-1DB3-4FBB-AA28-CBBAD7327649}">
            <x14:dataBar minLength="0" maxLength="100">
              <x14:cfvo type="num">
                <xm:f>0</xm:f>
              </x14:cfvo>
              <x14:cfvo type="num">
                <xm:f>1</xm:f>
              </x14:cfvo>
              <x14:negativeFillColor rgb="FFFF0000"/>
              <x14:axisColor rgb="FF000000"/>
            </x14:dataBar>
          </x14:cfRule>
          <xm:sqref>J199</xm:sqref>
        </x14:conditionalFormatting>
        <x14:conditionalFormatting xmlns:xm="http://schemas.microsoft.com/office/excel/2006/main">
          <x14:cfRule type="dataBar" id="{FB75391E-00D1-4C20-AA45-4D97E073904B}">
            <x14:dataBar minLength="0" maxLength="100">
              <x14:cfvo type="num">
                <xm:f>0</xm:f>
              </x14:cfvo>
              <x14:cfvo type="num">
                <xm:f>1</xm:f>
              </x14:cfvo>
              <x14:negativeFillColor rgb="FFFF0000"/>
              <x14:axisColor rgb="FF000000"/>
            </x14:dataBar>
          </x14:cfRule>
          <xm:sqref>J205</xm:sqref>
        </x14:conditionalFormatting>
        <x14:conditionalFormatting xmlns:xm="http://schemas.microsoft.com/office/excel/2006/main">
          <x14:cfRule type="dataBar" id="{4CC92A48-1705-4EB4-A5CE-E174F90889F6}">
            <x14:dataBar minLength="0" maxLength="100">
              <x14:cfvo type="num">
                <xm:f>0</xm:f>
              </x14:cfvo>
              <x14:cfvo type="num">
                <xm:f>1</xm:f>
              </x14:cfvo>
              <x14:negativeFillColor rgb="FFFF0000"/>
              <x14:axisColor rgb="FF000000"/>
            </x14:dataBar>
          </x14:cfRule>
          <xm:sqref>J231:J232</xm:sqref>
        </x14:conditionalFormatting>
        <x14:conditionalFormatting xmlns:xm="http://schemas.microsoft.com/office/excel/2006/main">
          <x14:cfRule type="dataBar" id="{1C2C25E9-2EEC-4439-AB14-B630C6F2065A}">
            <x14:dataBar minLength="0" maxLength="100">
              <x14:cfvo type="num">
                <xm:f>0</xm:f>
              </x14:cfvo>
              <x14:cfvo type="num">
                <xm:f>1</xm:f>
              </x14:cfvo>
              <x14:negativeFillColor rgb="FFFF0000"/>
              <x14:axisColor rgb="FF000000"/>
            </x14:dataBar>
          </x14:cfRule>
          <xm:sqref>J485:J508 J291:J292 J295</xm:sqref>
        </x14:conditionalFormatting>
        <x14:conditionalFormatting xmlns:xm="http://schemas.microsoft.com/office/excel/2006/main">
          <x14:cfRule type="dataBar" id="{A1BCF44D-D5D5-46B4-89D9-5A0DE731EA48}">
            <x14:dataBar minLength="0" maxLength="100">
              <x14:cfvo type="num">
                <xm:f>0</xm:f>
              </x14:cfvo>
              <x14:cfvo type="num">
                <xm:f>1</xm:f>
              </x14:cfvo>
              <x14:negativeFillColor rgb="FFFF0000"/>
              <x14:axisColor rgb="FF000000"/>
            </x14:dataBar>
          </x14:cfRule>
          <xm:sqref>J484</xm:sqref>
        </x14:conditionalFormatting>
        <x14:conditionalFormatting xmlns:xm="http://schemas.microsoft.com/office/excel/2006/main">
          <x14:cfRule type="dataBar" id="{C55811E7-2BD2-45BD-B0FE-C16293AF0E1B}">
            <x14:dataBar minLength="0" maxLength="100">
              <x14:cfvo type="num">
                <xm:f>0</xm:f>
              </x14:cfvo>
              <x14:cfvo type="num">
                <xm:f>1</xm:f>
              </x14:cfvo>
              <x14:negativeFillColor rgb="FFFF0000"/>
              <x14:axisColor rgb="FF000000"/>
            </x14:dataBar>
          </x14:cfRule>
          <xm:sqref>J294</xm:sqref>
        </x14:conditionalFormatting>
        <x14:conditionalFormatting xmlns:xm="http://schemas.microsoft.com/office/excel/2006/main">
          <x14:cfRule type="dataBar" id="{F775D60A-8483-4C18-B289-E2C0E1409124}">
            <x14:dataBar minLength="0" maxLength="100">
              <x14:cfvo type="num">
                <xm:f>0</xm:f>
              </x14:cfvo>
              <x14:cfvo type="num">
                <xm:f>1</xm:f>
              </x14:cfvo>
              <x14:negativeFillColor rgb="FFFF0000"/>
              <x14:axisColor rgb="FF000000"/>
            </x14:dataBar>
          </x14:cfRule>
          <xm:sqref>J304:J305</xm:sqref>
        </x14:conditionalFormatting>
        <x14:conditionalFormatting xmlns:xm="http://schemas.microsoft.com/office/excel/2006/main">
          <x14:cfRule type="dataBar" id="{B94BDDFA-7DD9-45AC-9086-6E0D6C1B45E5}">
            <x14:dataBar minLength="0" maxLength="100">
              <x14:cfvo type="num">
                <xm:f>0</xm:f>
              </x14:cfvo>
              <x14:cfvo type="num">
                <xm:f>1</xm:f>
              </x14:cfvo>
              <x14:negativeFillColor rgb="FFFF0000"/>
              <x14:axisColor rgb="FF000000"/>
            </x14:dataBar>
          </x14:cfRule>
          <xm:sqref>J377:J380 J347:J348 J351 J368 J371:J372 J374 J382</xm:sqref>
        </x14:conditionalFormatting>
        <x14:conditionalFormatting xmlns:xm="http://schemas.microsoft.com/office/excel/2006/main">
          <x14:cfRule type="dataBar" id="{CC038915-1D0E-447F-9CB3-A397BFA4C10D}">
            <x14:dataBar minLength="0" maxLength="100">
              <x14:cfvo type="num">
                <xm:f>0</xm:f>
              </x14:cfvo>
              <x14:cfvo type="num">
                <xm:f>1</xm:f>
              </x14:cfvo>
              <x14:negativeFillColor rgb="FFFF0000"/>
              <x14:axisColor rgb="FF000000"/>
            </x14:dataBar>
          </x14:cfRule>
          <xm:sqref>J308</xm:sqref>
        </x14:conditionalFormatting>
        <x14:conditionalFormatting xmlns:xm="http://schemas.microsoft.com/office/excel/2006/main">
          <x14:cfRule type="dataBar" id="{EC5CBAD5-1B23-4D91-B7F9-2BD0029FC313}">
            <x14:dataBar minLength="0" maxLength="100">
              <x14:cfvo type="num">
                <xm:f>0</xm:f>
              </x14:cfvo>
              <x14:cfvo type="num">
                <xm:f>1</xm:f>
              </x14:cfvo>
              <x14:negativeFillColor rgb="FFFF0000"/>
              <x14:axisColor rgb="FF000000"/>
            </x14:dataBar>
          </x14:cfRule>
          <xm:sqref>J381</xm:sqref>
        </x14:conditionalFormatting>
        <x14:conditionalFormatting xmlns:xm="http://schemas.microsoft.com/office/excel/2006/main">
          <x14:cfRule type="dataBar" id="{79FEB354-55E9-412F-A446-15E94D0A537F}">
            <x14:dataBar minLength="0" maxLength="100">
              <x14:cfvo type="num">
                <xm:f>0</xm:f>
              </x14:cfvo>
              <x14:cfvo type="num">
                <xm:f>1</xm:f>
              </x14:cfvo>
              <x14:negativeFillColor rgb="FFFF0000"/>
              <x14:axisColor rgb="FF000000"/>
            </x14:dataBar>
          </x14:cfRule>
          <xm:sqref>J339</xm:sqref>
        </x14:conditionalFormatting>
        <x14:conditionalFormatting xmlns:xm="http://schemas.microsoft.com/office/excel/2006/main">
          <x14:cfRule type="dataBar" id="{DAC1379F-8E18-4672-A0E6-0B7CA8492AC9}">
            <x14:dataBar minLength="0" maxLength="100">
              <x14:cfvo type="num">
                <xm:f>0</xm:f>
              </x14:cfvo>
              <x14:cfvo type="num">
                <xm:f>1</xm:f>
              </x14:cfvo>
              <x14:negativeFillColor rgb="FFFF0000"/>
              <x14:axisColor rgb="FF000000"/>
            </x14:dataBar>
          </x14:cfRule>
          <xm:sqref>J350</xm:sqref>
        </x14:conditionalFormatting>
        <x14:conditionalFormatting xmlns:xm="http://schemas.microsoft.com/office/excel/2006/main">
          <x14:cfRule type="dataBar" id="{66EC97F3-B24E-4AF9-92DA-502AD9478291}">
            <x14:dataBar minLength="0" maxLength="100">
              <x14:cfvo type="num">
                <xm:f>0</xm:f>
              </x14:cfvo>
              <x14:cfvo type="num">
                <xm:f>1</xm:f>
              </x14:cfvo>
              <x14:negativeFillColor rgb="FFFF0000"/>
              <x14:axisColor rgb="FF000000"/>
            </x14:dataBar>
          </x14:cfRule>
          <xm:sqref>J367</xm:sqref>
        </x14:conditionalFormatting>
        <x14:conditionalFormatting xmlns:xm="http://schemas.microsoft.com/office/excel/2006/main">
          <x14:cfRule type="dataBar" id="{16F2AC1A-97B5-4C94-BA2B-A3AA62AE7F8E}">
            <x14:dataBar minLength="0" maxLength="100">
              <x14:cfvo type="num">
                <xm:f>0</xm:f>
              </x14:cfvo>
              <x14:cfvo type="num">
                <xm:f>1</xm:f>
              </x14:cfvo>
              <x14:negativeFillColor rgb="FFFF0000"/>
              <x14:axisColor rgb="FF000000"/>
            </x14:dataBar>
          </x14:cfRule>
          <xm:sqref>J373</xm:sqref>
        </x14:conditionalFormatting>
        <x14:conditionalFormatting xmlns:xm="http://schemas.microsoft.com/office/excel/2006/main">
          <x14:cfRule type="dataBar" id="{32E1EBA7-13E8-44AD-BF7F-F08CF63FC7C0}">
            <x14:dataBar minLength="0" maxLength="100">
              <x14:cfvo type="num">
                <xm:f>0</xm:f>
              </x14:cfvo>
              <x14:cfvo type="num">
                <xm:f>1</xm:f>
              </x14:cfvo>
              <x14:negativeFillColor rgb="FFFF0000"/>
              <x14:axisColor rgb="FF000000"/>
            </x14:dataBar>
          </x14:cfRule>
          <xm:sqref>J393</xm:sqref>
        </x14:conditionalFormatting>
        <x14:conditionalFormatting xmlns:xm="http://schemas.microsoft.com/office/excel/2006/main">
          <x14:cfRule type="dataBar" id="{544B408D-B707-4E4B-AE8C-FDD7AEFA1BD6}">
            <x14:dataBar minLength="0" maxLength="100">
              <x14:cfvo type="num">
                <xm:f>0</xm:f>
              </x14:cfvo>
              <x14:cfvo type="num">
                <xm:f>1</xm:f>
              </x14:cfvo>
              <x14:negativeFillColor rgb="FFFF0000"/>
              <x14:axisColor rgb="FF000000"/>
            </x14:dataBar>
          </x14:cfRule>
          <xm:sqref>J448:J454</xm:sqref>
        </x14:conditionalFormatting>
        <x14:conditionalFormatting xmlns:xm="http://schemas.microsoft.com/office/excel/2006/main">
          <x14:cfRule type="dataBar" id="{D0C0385B-1179-42E0-B7DD-B9EAD2356A56}">
            <x14:dataBar minLength="0" maxLength="100">
              <x14:cfvo type="num">
                <xm:f>0</xm:f>
              </x14:cfvo>
              <x14:cfvo type="num">
                <xm:f>1</xm:f>
              </x14:cfvo>
              <x14:negativeFillColor rgb="FFFF0000"/>
              <x14:axisColor rgb="FF000000"/>
            </x14:dataBar>
          </x14:cfRule>
          <xm:sqref>J455</xm:sqref>
        </x14:conditionalFormatting>
        <x14:conditionalFormatting xmlns:xm="http://schemas.microsoft.com/office/excel/2006/main">
          <x14:cfRule type="dataBar" id="{0C31D6C9-FD5B-4DF2-85BF-968002DF83EB}">
            <x14:dataBar minLength="0" maxLength="100">
              <x14:cfvo type="num">
                <xm:f>0</xm:f>
              </x14:cfvo>
              <x14:cfvo type="num">
                <xm:f>1</xm:f>
              </x14:cfvo>
              <x14:negativeFillColor rgb="FFFF0000"/>
              <x14:axisColor rgb="FF000000"/>
            </x14:dataBar>
          </x14:cfRule>
          <xm:sqref>J396</xm:sqref>
        </x14:conditionalFormatting>
        <x14:conditionalFormatting xmlns:xm="http://schemas.microsoft.com/office/excel/2006/main">
          <x14:cfRule type="dataBar" id="{634D9EFD-F57F-4D0B-B569-A9F784D75E10}">
            <x14:dataBar minLength="0" maxLength="100">
              <x14:cfvo type="num">
                <xm:f>0</xm:f>
              </x14:cfvo>
              <x14:cfvo type="num">
                <xm:f>1</xm:f>
              </x14:cfvo>
              <x14:negativeFillColor rgb="FFFF0000"/>
              <x14:axisColor rgb="FF000000"/>
            </x14:dataBar>
          </x14:cfRule>
          <xm:sqref>J401</xm:sqref>
        </x14:conditionalFormatting>
        <x14:conditionalFormatting xmlns:xm="http://schemas.microsoft.com/office/excel/2006/main">
          <x14:cfRule type="dataBar" id="{D3113381-3400-40EB-8AAF-3274A3959AE9}">
            <x14:dataBar minLength="0" maxLength="100">
              <x14:cfvo type="num">
                <xm:f>0</xm:f>
              </x14:cfvo>
              <x14:cfvo type="num">
                <xm:f>1</xm:f>
              </x14:cfvo>
              <x14:negativeFillColor rgb="FFFF0000"/>
              <x14:axisColor rgb="FF000000"/>
            </x14:dataBar>
          </x14:cfRule>
          <xm:sqref>J409:J412</xm:sqref>
        </x14:conditionalFormatting>
        <x14:conditionalFormatting xmlns:xm="http://schemas.microsoft.com/office/excel/2006/main">
          <x14:cfRule type="dataBar" id="{72632498-04C6-4C7A-9007-D835E2217F73}">
            <x14:dataBar minLength="0" maxLength="100">
              <x14:cfvo type="num">
                <xm:f>0</xm:f>
              </x14:cfvo>
              <x14:cfvo type="num">
                <xm:f>1</xm:f>
              </x14:cfvo>
              <x14:negativeFillColor rgb="FFFF0000"/>
              <x14:axisColor rgb="FF000000"/>
            </x14:dataBar>
          </x14:cfRule>
          <xm:sqref>J413</xm:sqref>
        </x14:conditionalFormatting>
        <x14:conditionalFormatting xmlns:xm="http://schemas.microsoft.com/office/excel/2006/main">
          <x14:cfRule type="dataBar" id="{9C78C38D-CA62-4758-8900-FA3499DBC15D}">
            <x14:dataBar minLength="0" maxLength="100">
              <x14:cfvo type="num">
                <xm:f>0</xm:f>
              </x14:cfvo>
              <x14:cfvo type="num">
                <xm:f>1</xm:f>
              </x14:cfvo>
              <x14:negativeFillColor rgb="FFFF0000"/>
              <x14:axisColor rgb="FF000000"/>
            </x14:dataBar>
          </x14:cfRule>
          <xm:sqref>J425</xm:sqref>
        </x14:conditionalFormatting>
        <x14:conditionalFormatting xmlns:xm="http://schemas.microsoft.com/office/excel/2006/main">
          <x14:cfRule type="dataBar" id="{FFA572FF-F08E-425B-AC3D-86745CD0B48E}">
            <x14:dataBar minLength="0" maxLength="100">
              <x14:cfvo type="num">
                <xm:f>0</xm:f>
              </x14:cfvo>
              <x14:cfvo type="num">
                <xm:f>1</xm:f>
              </x14:cfvo>
              <x14:negativeFillColor rgb="FFFF0000"/>
              <x14:axisColor rgb="FF000000"/>
            </x14:dataBar>
          </x14:cfRule>
          <xm:sqref>J423:J424</xm:sqref>
        </x14:conditionalFormatting>
        <x14:conditionalFormatting xmlns:xm="http://schemas.microsoft.com/office/excel/2006/main">
          <x14:cfRule type="dataBar" id="{6CED2CAF-1B26-4A4F-8158-BEFC7AF12060}">
            <x14:dataBar minLength="0" maxLength="100">
              <x14:cfvo type="num">
                <xm:f>0</xm:f>
              </x14:cfvo>
              <x14:cfvo type="num">
                <xm:f>1</xm:f>
              </x14:cfvo>
              <x14:negativeFillColor rgb="FFFF0000"/>
              <x14:axisColor rgb="FF000000"/>
            </x14:dataBar>
          </x14:cfRule>
          <xm:sqref>J437</xm:sqref>
        </x14:conditionalFormatting>
        <x14:conditionalFormatting xmlns:xm="http://schemas.microsoft.com/office/excel/2006/main">
          <x14:cfRule type="dataBar" id="{4B1AE431-1156-4AA7-B37D-BCFB8D2E5110}">
            <x14:dataBar minLength="0" maxLength="100">
              <x14:cfvo type="num">
                <xm:f>0</xm:f>
              </x14:cfvo>
              <x14:cfvo type="num">
                <xm:f>1</xm:f>
              </x14:cfvo>
              <x14:negativeFillColor rgb="FFFF0000"/>
              <x14:axisColor rgb="FF000000"/>
            </x14:dataBar>
          </x14:cfRule>
          <xm:sqref>J434:J435</xm:sqref>
        </x14:conditionalFormatting>
        <x14:conditionalFormatting xmlns:xm="http://schemas.microsoft.com/office/excel/2006/main">
          <x14:cfRule type="dataBar" id="{6258FC5A-7313-4D2B-8755-91C70E6AAF7F}">
            <x14:dataBar minLength="0" maxLength="100">
              <x14:cfvo type="num">
                <xm:f>0</xm:f>
              </x14:cfvo>
              <x14:cfvo type="num">
                <xm:f>1</xm:f>
              </x14:cfvo>
              <x14:negativeFillColor rgb="FFFF0000"/>
              <x14:axisColor rgb="FF000000"/>
            </x14:dataBar>
          </x14:cfRule>
          <xm:sqref>J441</xm:sqref>
        </x14:conditionalFormatting>
        <x14:conditionalFormatting xmlns:xm="http://schemas.microsoft.com/office/excel/2006/main">
          <x14:cfRule type="dataBar" id="{2247FE81-4A6B-460A-A5E4-5D8EB00A1A0F}">
            <x14:dataBar minLength="0" maxLength="100">
              <x14:cfvo type="num">
                <xm:f>0</xm:f>
              </x14:cfvo>
              <x14:cfvo type="num">
                <xm:f>1</xm:f>
              </x14:cfvo>
              <x14:negativeFillColor rgb="FFFF0000"/>
              <x14:axisColor rgb="FF000000"/>
            </x14:dataBar>
          </x14:cfRule>
          <xm:sqref>J442</xm:sqref>
        </x14:conditionalFormatting>
        <x14:conditionalFormatting xmlns:xm="http://schemas.microsoft.com/office/excel/2006/main">
          <x14:cfRule type="dataBar" id="{A0D723F3-A55C-4682-B237-A9CEC23BFA6A}">
            <x14:dataBar minLength="0" maxLength="100">
              <x14:cfvo type="num">
                <xm:f>0</xm:f>
              </x14:cfvo>
              <x14:cfvo type="num">
                <xm:f>1</xm:f>
              </x14:cfvo>
              <x14:negativeFillColor rgb="FFFF0000"/>
              <x14:axisColor rgb="FF000000"/>
            </x14:dataBar>
          </x14:cfRule>
          <xm:sqref>J399</xm:sqref>
        </x14:conditionalFormatting>
        <x14:conditionalFormatting xmlns:xm="http://schemas.microsoft.com/office/excel/2006/main">
          <x14:cfRule type="dataBar" id="{BF9DCC49-DEB5-4B6F-9F80-94AFA604915F}">
            <x14:dataBar minLength="0" maxLength="100">
              <x14:cfvo type="num">
                <xm:f>0</xm:f>
              </x14:cfvo>
              <x14:cfvo type="num">
                <xm:f>1</xm:f>
              </x14:cfvo>
              <x14:negativeFillColor rgb="FFFF0000"/>
              <x14:axisColor rgb="FF000000"/>
            </x14:dataBar>
          </x14:cfRule>
          <xm:sqref>J416</xm:sqref>
        </x14:conditionalFormatting>
        <x14:conditionalFormatting xmlns:xm="http://schemas.microsoft.com/office/excel/2006/main">
          <x14:cfRule type="dataBar" id="{7A970A2B-F54F-4684-8314-D9261D2B969F}">
            <x14:dataBar minLength="0" maxLength="100">
              <x14:cfvo type="num">
                <xm:f>0</xm:f>
              </x14:cfvo>
              <x14:cfvo type="num">
                <xm:f>1</xm:f>
              </x14:cfvo>
              <x14:negativeFillColor rgb="FFFF0000"/>
              <x14:axisColor rgb="FF000000"/>
            </x14:dataBar>
          </x14:cfRule>
          <xm:sqref>J427</xm:sqref>
        </x14:conditionalFormatting>
        <x14:conditionalFormatting xmlns:xm="http://schemas.microsoft.com/office/excel/2006/main">
          <x14:cfRule type="dataBar" id="{C8E855FB-3A42-4751-88A0-365B6160109C}">
            <x14:dataBar minLength="0" maxLength="100">
              <x14:cfvo type="num">
                <xm:f>0</xm:f>
              </x14:cfvo>
              <x14:cfvo type="num">
                <xm:f>1</xm:f>
              </x14:cfvo>
              <x14:negativeFillColor rgb="FFFF0000"/>
              <x14:axisColor rgb="FF000000"/>
            </x14:dataBar>
          </x14:cfRule>
          <xm:sqref>J444</xm:sqref>
        </x14:conditionalFormatting>
        <x14:conditionalFormatting xmlns:xm="http://schemas.microsoft.com/office/excel/2006/main">
          <x14:cfRule type="dataBar" id="{94C99F86-F28B-48D4-A27B-7F934EF3A07A}">
            <x14:dataBar minLength="0" maxLength="100">
              <x14:cfvo type="num">
                <xm:f>0</xm:f>
              </x14:cfvo>
              <x14:cfvo type="num">
                <xm:f>1</xm:f>
              </x14:cfvo>
              <x14:negativeFillColor rgb="FFFF0000"/>
              <x14:axisColor rgb="FF000000"/>
            </x14:dataBar>
          </x14:cfRule>
          <xm:sqref>J334</xm:sqref>
        </x14:conditionalFormatting>
        <x14:conditionalFormatting xmlns:xm="http://schemas.microsoft.com/office/excel/2006/main">
          <x14:cfRule type="dataBar" id="{72F31F48-5AEA-4425-812A-A324A9F44B28}">
            <x14:dataBar minLength="0" maxLength="100">
              <x14:cfvo type="num">
                <xm:f>0</xm:f>
              </x14:cfvo>
              <x14:cfvo type="num">
                <xm:f>1</xm:f>
              </x14:cfvo>
              <x14:negativeFillColor rgb="FFFF0000"/>
              <x14:axisColor rgb="FF000000"/>
            </x14:dataBar>
          </x14:cfRule>
          <xm:sqref>J310</xm:sqref>
        </x14:conditionalFormatting>
        <x14:conditionalFormatting xmlns:xm="http://schemas.microsoft.com/office/excel/2006/main">
          <x14:cfRule type="dataBar" id="{4841BB6B-73AA-40E6-90EF-8E9CD8230B2E}">
            <x14:dataBar minLength="0" maxLength="100">
              <x14:cfvo type="num">
                <xm:f>0</xm:f>
              </x14:cfvo>
              <x14:cfvo type="num">
                <xm:f>1</xm:f>
              </x14:cfvo>
              <x14:negativeFillColor rgb="FFFF0000"/>
              <x14:axisColor rgb="FF000000"/>
            </x14:dataBar>
          </x14:cfRule>
          <xm:sqref>J306</xm:sqref>
        </x14:conditionalFormatting>
        <x14:conditionalFormatting xmlns:xm="http://schemas.microsoft.com/office/excel/2006/main">
          <x14:cfRule type="dataBar" id="{710D3E6A-C1DF-462B-813B-6C8747575AEE}">
            <x14:dataBar minLength="0" maxLength="100">
              <x14:cfvo type="num">
                <xm:f>0</xm:f>
              </x14:cfvo>
              <x14:cfvo type="num">
                <xm:f>1</xm:f>
              </x14:cfvo>
              <x14:negativeFillColor rgb="FFFF0000"/>
              <x14:axisColor rgb="FF000000"/>
            </x14:dataBar>
          </x14:cfRule>
          <xm:sqref>J288</xm:sqref>
        </x14:conditionalFormatting>
        <x14:conditionalFormatting xmlns:xm="http://schemas.microsoft.com/office/excel/2006/main">
          <x14:cfRule type="dataBar" id="{43DAAC99-F54D-41CB-87C7-613F35C61EBA}">
            <x14:dataBar minLength="0" maxLength="100">
              <x14:cfvo type="num">
                <xm:f>0</xm:f>
              </x14:cfvo>
              <x14:cfvo type="num">
                <xm:f>1</xm:f>
              </x14:cfvo>
              <x14:negativeFillColor rgb="FFFF0000"/>
              <x14:axisColor rgb="FF000000"/>
            </x14:dataBar>
          </x14:cfRule>
          <xm:sqref>J233</xm:sqref>
        </x14:conditionalFormatting>
        <x14:conditionalFormatting xmlns:xm="http://schemas.microsoft.com/office/excel/2006/main">
          <x14:cfRule type="dataBar" id="{A13C6678-F2D0-4845-98F0-CB6E70722B85}">
            <x14:dataBar minLength="0" maxLength="100">
              <x14:cfvo type="num">
                <xm:f>0</xm:f>
              </x14:cfvo>
              <x14:cfvo type="num">
                <xm:f>1</xm:f>
              </x14:cfvo>
              <x14:negativeFillColor rgb="FFFF0000"/>
              <x14:axisColor rgb="FF000000"/>
            </x14:dataBar>
          </x14:cfRule>
          <xm:sqref>J226</xm:sqref>
        </x14:conditionalFormatting>
        <x14:conditionalFormatting xmlns:xm="http://schemas.microsoft.com/office/excel/2006/main">
          <x14:cfRule type="dataBar" id="{AD5E2838-3535-4E0E-A084-31D12725A699}">
            <x14:dataBar minLength="0" maxLength="100">
              <x14:cfvo type="num">
                <xm:f>0</xm:f>
              </x14:cfvo>
              <x14:cfvo type="num">
                <xm:f>1</xm:f>
              </x14:cfvo>
              <x14:negativeFillColor rgb="FFFF0000"/>
              <x14:axisColor rgb="FF000000"/>
            </x14:dataBar>
          </x14:cfRule>
          <xm:sqref>J197</xm:sqref>
        </x14:conditionalFormatting>
        <x14:conditionalFormatting xmlns:xm="http://schemas.microsoft.com/office/excel/2006/main">
          <x14:cfRule type="dataBar" id="{918144F1-B994-46C8-A984-8C5BB161169F}">
            <x14:dataBar minLength="0" maxLength="100">
              <x14:cfvo type="num">
                <xm:f>0</xm:f>
              </x14:cfvo>
              <x14:cfvo type="num">
                <xm:f>1</xm:f>
              </x14:cfvo>
              <x14:negativeFillColor rgb="FFFF0000"/>
              <x14:axisColor rgb="FF000000"/>
            </x14:dataBar>
          </x14:cfRule>
          <xm:sqref>J183</xm:sqref>
        </x14:conditionalFormatting>
        <x14:conditionalFormatting xmlns:xm="http://schemas.microsoft.com/office/excel/2006/main">
          <x14:cfRule type="dataBar" id="{D3C58BEA-50F0-4797-8A13-75F5CFE03751}">
            <x14:dataBar minLength="0" maxLength="100">
              <x14:cfvo type="num">
                <xm:f>0</xm:f>
              </x14:cfvo>
              <x14:cfvo type="num">
                <xm:f>1</xm:f>
              </x14:cfvo>
              <x14:negativeFillColor rgb="FFFF0000"/>
              <x14:axisColor rgb="FF000000"/>
            </x14:dataBar>
          </x14:cfRule>
          <xm:sqref>J159</xm:sqref>
        </x14:conditionalFormatting>
        <x14:conditionalFormatting xmlns:xm="http://schemas.microsoft.com/office/excel/2006/main">
          <x14:cfRule type="dataBar" id="{35D7278C-513D-4D3F-ABAF-C029FD4407AB}">
            <x14:dataBar minLength="0" maxLength="100">
              <x14:cfvo type="num">
                <xm:f>0</xm:f>
              </x14:cfvo>
              <x14:cfvo type="num">
                <xm:f>1</xm:f>
              </x14:cfvo>
              <x14:negativeFillColor rgb="FFFF0000"/>
              <x14:axisColor rgb="FF000000"/>
            </x14:dataBar>
          </x14:cfRule>
          <xm:sqref>J128</xm:sqref>
        </x14:conditionalFormatting>
        <x14:conditionalFormatting xmlns:xm="http://schemas.microsoft.com/office/excel/2006/main">
          <x14:cfRule type="dataBar" id="{2B59E4F9-0547-477D-B263-044056C59489}">
            <x14:dataBar minLength="0" maxLength="100">
              <x14:cfvo type="num">
                <xm:f>0</xm:f>
              </x14:cfvo>
              <x14:cfvo type="num">
                <xm:f>1</xm:f>
              </x14:cfvo>
              <x14:negativeFillColor rgb="FFFF0000"/>
              <x14:axisColor rgb="FF000000"/>
            </x14:dataBar>
          </x14:cfRule>
          <xm:sqref>J104</xm:sqref>
        </x14:conditionalFormatting>
        <x14:conditionalFormatting xmlns:xm="http://schemas.microsoft.com/office/excel/2006/main">
          <x14:cfRule type="dataBar" id="{D56CAFB7-B1DB-43E0-8EB4-CADCAE33ABDC}">
            <x14:dataBar minLength="0" maxLength="100">
              <x14:cfvo type="num">
                <xm:f>0</xm:f>
              </x14:cfvo>
              <x14:cfvo type="num">
                <xm:f>1</xm:f>
              </x14:cfvo>
              <x14:negativeFillColor rgb="FFFF0000"/>
              <x14:axisColor rgb="FF000000"/>
            </x14:dataBar>
          </x14:cfRule>
          <xm:sqref>J60</xm:sqref>
        </x14:conditionalFormatting>
        <x14:conditionalFormatting xmlns:xm="http://schemas.microsoft.com/office/excel/2006/main">
          <x14:cfRule type="dataBar" id="{73FE0F85-6E67-4677-A70B-FA4F4959C4FD}">
            <x14:dataBar minLength="0" maxLength="100">
              <x14:cfvo type="num">
                <xm:f>0</xm:f>
              </x14:cfvo>
              <x14:cfvo type="num">
                <xm:f>1</xm:f>
              </x14:cfvo>
              <x14:negativeFillColor rgb="FFFF0000"/>
              <x14:axisColor rgb="FF000000"/>
            </x14:dataBar>
          </x14:cfRule>
          <xm:sqref>J7</xm:sqref>
        </x14:conditionalFormatting>
        <x14:conditionalFormatting xmlns:xm="http://schemas.microsoft.com/office/excel/2006/main">
          <x14:cfRule type="dataBar" id="{3D09B950-0740-4126-BBE2-F0D7A95808E1}">
            <x14:dataBar minLength="0" maxLength="100">
              <x14:cfvo type="num">
                <xm:f>0</xm:f>
              </x14:cfvo>
              <x14:cfvo type="num">
                <xm:f>1</xm:f>
              </x14:cfvo>
              <x14:negativeFillColor rgb="FFFF0000"/>
              <x14:axisColor rgb="FF000000"/>
            </x14:dataBar>
          </x14:cfRule>
          <xm:sqref>J108</xm:sqref>
        </x14:conditionalFormatting>
        <x14:conditionalFormatting xmlns:xm="http://schemas.microsoft.com/office/excel/2006/main">
          <x14:cfRule type="dataBar" id="{9D57B4A3-EE2C-4904-AF5B-05B488C79A22}">
            <x14:dataBar minLength="0" maxLength="100">
              <x14:cfvo type="num">
                <xm:f>0</xm:f>
              </x14:cfvo>
              <x14:cfvo type="num">
                <xm:f>1</xm:f>
              </x14:cfvo>
              <x14:negativeFillColor rgb="FFFF0000"/>
              <x14:axisColor rgb="FF000000"/>
            </x14:dataBar>
          </x14:cfRule>
          <xm:sqref>J139</xm:sqref>
        </x14:conditionalFormatting>
        <x14:conditionalFormatting xmlns:xm="http://schemas.microsoft.com/office/excel/2006/main">
          <x14:cfRule type="dataBar" id="{BA14D866-DD37-4ABD-AFD0-4A3A0E19D27D}">
            <x14:dataBar minLength="0" maxLength="100">
              <x14:cfvo type="num">
                <xm:f>0</xm:f>
              </x14:cfvo>
              <x14:cfvo type="num">
                <xm:f>1</xm:f>
              </x14:cfvo>
              <x14:negativeFillColor rgb="FFFF0000"/>
              <x14:axisColor rgb="FF000000"/>
            </x14:dataBar>
          </x14:cfRule>
          <xm:sqref>J223:J224</xm:sqref>
        </x14:conditionalFormatting>
        <x14:conditionalFormatting xmlns:xm="http://schemas.microsoft.com/office/excel/2006/main">
          <x14:cfRule type="dataBar" id="{7DF755DD-88D3-407D-B7F8-3D318F8A7C96}">
            <x14:dataBar minLength="0" maxLength="100">
              <x14:cfvo type="num">
                <xm:f>0</xm:f>
              </x14:cfvo>
              <x14:cfvo type="num">
                <xm:f>1</xm:f>
              </x14:cfvo>
              <x14:negativeFillColor rgb="FFFF0000"/>
              <x14:axisColor rgb="FF000000"/>
            </x14:dataBar>
          </x14:cfRule>
          <xm:sqref>J101:J102</xm:sqref>
        </x14:conditionalFormatting>
        <x14:conditionalFormatting xmlns:xm="http://schemas.microsoft.com/office/excel/2006/main">
          <x14:cfRule type="dataBar" id="{BC25649F-2800-45B6-8A32-A00E91E657DB}">
            <x14:dataBar minLength="0" maxLength="100">
              <x14:cfvo type="num">
                <xm:f>0</xm:f>
              </x14:cfvo>
              <x14:cfvo type="num">
                <xm:f>1</xm:f>
              </x14:cfvo>
              <x14:negativeFillColor rgb="FFFF0000"/>
              <x14:axisColor rgb="FF000000"/>
            </x14:dataBar>
          </x14:cfRule>
          <xm:sqref>J51:J52</xm:sqref>
        </x14:conditionalFormatting>
        <x14:conditionalFormatting xmlns:xm="http://schemas.microsoft.com/office/excel/2006/main">
          <x14:cfRule type="dataBar" id="{B3756633-66B1-4C75-BD5C-FDF0609B8124}">
            <x14:dataBar minLength="0" maxLength="100">
              <x14:cfvo type="num">
                <xm:f>0</xm:f>
              </x14:cfvo>
              <x14:cfvo type="num">
                <xm:f>1</xm:f>
              </x14:cfvo>
              <x14:negativeFillColor rgb="FFFF0000"/>
              <x14:axisColor rgb="FF000000"/>
            </x14:dataBar>
          </x14:cfRule>
          <xm:sqref>J137:J138</xm:sqref>
        </x14:conditionalFormatting>
        <x14:conditionalFormatting xmlns:xm="http://schemas.microsoft.com/office/excel/2006/main">
          <x14:cfRule type="dataBar" id="{F2083A03-A87A-4B29-8421-89AC377DD9B6}">
            <x14:dataBar minLength="0" maxLength="100">
              <x14:cfvo type="num">
                <xm:f>0</xm:f>
              </x14:cfvo>
              <x14:cfvo type="num">
                <xm:f>1</xm:f>
              </x14:cfvo>
              <x14:negativeFillColor rgb="FFFF0000"/>
              <x14:axisColor rgb="FF000000"/>
            </x14:dataBar>
          </x14:cfRule>
          <xm:sqref>J142:J146 J148</xm:sqref>
        </x14:conditionalFormatting>
        <x14:conditionalFormatting xmlns:xm="http://schemas.microsoft.com/office/excel/2006/main">
          <x14:cfRule type="dataBar" id="{619D79E1-8CA9-42C3-BC18-8F755702AC92}">
            <x14:dataBar minLength="0" maxLength="100">
              <x14:cfvo type="num">
                <xm:f>0</xm:f>
              </x14:cfvo>
              <x14:cfvo type="num">
                <xm:f>1</xm:f>
              </x14:cfvo>
              <x14:negativeFillColor rgb="FFFF0000"/>
              <x14:axisColor rgb="FF000000"/>
            </x14:dataBar>
          </x14:cfRule>
          <xm:sqref>J439</xm:sqref>
        </x14:conditionalFormatting>
        <x14:conditionalFormatting xmlns:xm="http://schemas.microsoft.com/office/excel/2006/main">
          <x14:cfRule type="dataBar" id="{E9EC09C8-DE1B-43F5-BC1C-AAEFB98A380F}">
            <x14:dataBar minLength="0" maxLength="100">
              <x14:cfvo type="num">
                <xm:f>0</xm:f>
              </x14:cfvo>
              <x14:cfvo type="num">
                <xm:f>1</xm:f>
              </x14:cfvo>
              <x14:negativeFillColor rgb="FFFF0000"/>
              <x14:axisColor rgb="FF000000"/>
            </x14:dataBar>
          </x14:cfRule>
          <xm:sqref>J456:J478 J414:J415 J383 J394 J426 J438 J443</xm:sqref>
        </x14:conditionalFormatting>
        <x14:conditionalFormatting xmlns:xm="http://schemas.microsoft.com/office/excel/2006/main">
          <x14:cfRule type="dataBar" id="{70E6BCF2-7BD8-40D3-88E7-1AA3A8272B42}">
            <x14:dataBar minLength="0" maxLength="100">
              <x14:cfvo type="num">
                <xm:f>0</xm:f>
              </x14:cfvo>
              <x14:cfvo type="num">
                <xm:f>1</xm:f>
              </x14:cfvo>
              <x14:negativeFillColor rgb="FFFF0000"/>
              <x14:axisColor rgb="FF000000"/>
            </x14:dataBar>
          </x14:cfRule>
          <xm:sqref>J329</xm:sqref>
        </x14:conditionalFormatting>
        <x14:conditionalFormatting xmlns:xm="http://schemas.microsoft.com/office/excel/2006/main">
          <x14:cfRule type="dataBar" id="{1049CB7E-DF77-4CDE-BD3C-0DE9B335D6EE}">
            <x14:dataBar minLength="0" maxLength="100">
              <x14:cfvo type="num">
                <xm:f>0</xm:f>
              </x14:cfvo>
              <x14:cfvo type="num">
                <xm:f>1</xm:f>
              </x14:cfvo>
              <x14:negativeFillColor rgb="FFFF0000"/>
              <x14:axisColor rgb="FF000000"/>
            </x14:dataBar>
          </x14:cfRule>
          <xm:sqref>J332</xm:sqref>
        </x14:conditionalFormatting>
        <x14:conditionalFormatting xmlns:xm="http://schemas.microsoft.com/office/excel/2006/main">
          <x14:cfRule type="dataBar" id="{5A005066-D0F5-4A69-9FBC-EB4588F2CC27}">
            <x14:dataBar minLength="0" maxLength="100">
              <x14:cfvo type="num">
                <xm:f>0</xm:f>
              </x14:cfvo>
              <x14:cfvo type="num">
                <xm:f>1</xm:f>
              </x14:cfvo>
              <x14:negativeFillColor rgb="FFFF0000"/>
              <x14:axisColor rgb="FF000000"/>
            </x14:dataBar>
          </x14:cfRule>
          <xm:sqref>J312:J313 J333 J330</xm:sqref>
        </x14:conditionalFormatting>
        <x14:conditionalFormatting xmlns:xm="http://schemas.microsoft.com/office/excel/2006/main">
          <x14:cfRule type="dataBar" id="{0CA36A99-A8B8-4B55-A57C-4BD4EA38AE99}">
            <x14:dataBar minLength="0" maxLength="100">
              <x14:cfvo type="num">
                <xm:f>0</xm:f>
              </x14:cfvo>
              <x14:cfvo type="num">
                <xm:f>1</xm:f>
              </x14:cfvo>
              <x14:negativeFillColor rgb="FFFF0000"/>
              <x14:axisColor rgb="FF000000"/>
            </x14:dataBar>
          </x14:cfRule>
          <xm:sqref>J310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6" baseType="variant">
      <vt:variant>
        <vt:lpstr>Hojas de cálculo</vt:lpstr>
      </vt:variant>
      <vt:variant>
        <vt:i4>1</vt:i4>
      </vt:variant>
      <vt:variant>
        <vt:lpstr>Gráficos</vt:lpstr>
      </vt:variant>
      <vt:variant>
        <vt:i4>1</vt:i4>
      </vt:variant>
      <vt:variant>
        <vt:lpstr>Rangos con nombre</vt:lpstr>
      </vt:variant>
      <vt:variant>
        <vt:i4>2</vt:i4>
      </vt:variant>
    </vt:vector>
  </HeadingPairs>
  <TitlesOfParts>
    <vt:vector size="4" baseType="lpstr">
      <vt:lpstr>NOM-028</vt:lpstr>
      <vt:lpstr>grafico </vt:lpstr>
      <vt:lpstr>'NOM-028'!Área_de_impresión</vt:lpstr>
      <vt:lpstr>'NOM-028'!Títulos_a_imprimir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CATEHE Team</cp:lastModifiedBy>
  <dcterms:created xsi:type="dcterms:W3CDTF">2021-03-08T15:47:53Z</dcterms:created>
  <dcterms:modified xsi:type="dcterms:W3CDTF">2021-06-24T13:46:57Z</dcterms:modified>
</cp:coreProperties>
</file>